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in_srv_file\Users\328\For_all\БЮДЖЕТ\Бюджет 2020\Уточнения\1\Ярослав\АИП\"/>
    </mc:Choice>
  </mc:AlternateContent>
  <bookViews>
    <workbookView xWindow="-75" yWindow="135" windowWidth="12690" windowHeight="12705"/>
  </bookViews>
  <sheets>
    <sheet name="Приложение 10" sheetId="2" r:id="rId1"/>
  </sheets>
  <definedNames>
    <definedName name="_xlnm._FilterDatabase" localSheetId="0" hidden="1">'Приложение 10'!$A$6:$IL$46</definedName>
    <definedName name="_xlnm.Print_Titles" localSheetId="0">'Приложение 10'!$5:$6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5" i="2" l="1"/>
  <c r="K45" i="2"/>
  <c r="J45" i="2"/>
  <c r="I45" i="2"/>
  <c r="H45" i="2"/>
  <c r="G45" i="2"/>
  <c r="F45" i="2"/>
  <c r="E45" i="2"/>
  <c r="D45" i="2"/>
  <c r="L63" i="2"/>
  <c r="I63" i="2"/>
  <c r="F63" i="2"/>
  <c r="K62" i="2"/>
  <c r="L62" i="2" s="1"/>
  <c r="J62" i="2"/>
  <c r="H62" i="2"/>
  <c r="G62" i="2"/>
  <c r="I62" i="2" s="1"/>
  <c r="E62" i="2"/>
  <c r="D62" i="2"/>
  <c r="F62" i="2" s="1"/>
  <c r="K46" i="2" l="1"/>
  <c r="H46" i="2"/>
  <c r="E46" i="2"/>
  <c r="L55" i="2"/>
  <c r="L56" i="2"/>
  <c r="L57" i="2"/>
  <c r="L58" i="2"/>
  <c r="L59" i="2"/>
  <c r="L60" i="2"/>
  <c r="L61" i="2"/>
  <c r="I55" i="2"/>
  <c r="I56" i="2"/>
  <c r="I57" i="2"/>
  <c r="I58" i="2"/>
  <c r="I59" i="2"/>
  <c r="I60" i="2"/>
  <c r="I61" i="2"/>
  <c r="F55" i="2"/>
  <c r="F56" i="2"/>
  <c r="F57" i="2"/>
  <c r="F58" i="2"/>
  <c r="F59" i="2"/>
  <c r="F60" i="2"/>
  <c r="F61" i="2"/>
  <c r="L54" i="2"/>
  <c r="L53" i="2"/>
  <c r="L52" i="2"/>
  <c r="L51" i="2"/>
  <c r="L50" i="2"/>
  <c r="L49" i="2"/>
  <c r="L48" i="2"/>
  <c r="L47" i="2"/>
  <c r="I54" i="2"/>
  <c r="I53" i="2"/>
  <c r="I52" i="2"/>
  <c r="I51" i="2"/>
  <c r="I50" i="2"/>
  <c r="I49" i="2"/>
  <c r="I48" i="2"/>
  <c r="I47" i="2"/>
  <c r="F54" i="2"/>
  <c r="F53" i="2"/>
  <c r="F52" i="2"/>
  <c r="F51" i="2"/>
  <c r="F50" i="2"/>
  <c r="F49" i="2"/>
  <c r="F48" i="2"/>
  <c r="F47" i="2"/>
  <c r="L46" i="2"/>
  <c r="I46" i="2"/>
  <c r="F46" i="2"/>
  <c r="K43" i="2" l="1"/>
  <c r="H43" i="2"/>
  <c r="E43" i="2"/>
  <c r="K40" i="2"/>
  <c r="K39" i="2"/>
  <c r="H40" i="2"/>
  <c r="H39" i="2"/>
  <c r="E39" i="2"/>
  <c r="E38" i="2" s="1"/>
  <c r="K36" i="2"/>
  <c r="K35" i="2"/>
  <c r="H36" i="2"/>
  <c r="H35" i="2"/>
  <c r="E36" i="2"/>
  <c r="E35" i="2"/>
  <c r="K32" i="2"/>
  <c r="K31" i="2"/>
  <c r="H32" i="2"/>
  <c r="H31" i="2"/>
  <c r="E32" i="2"/>
  <c r="E31" i="2"/>
  <c r="K28" i="2"/>
  <c r="K27" i="2"/>
  <c r="H28" i="2"/>
  <c r="H27" i="2"/>
  <c r="E28" i="2"/>
  <c r="E27" i="2"/>
  <c r="K24" i="2"/>
  <c r="K23" i="2"/>
  <c r="K22" i="2"/>
  <c r="K21" i="2"/>
  <c r="K20" i="2"/>
  <c r="K19" i="2"/>
  <c r="K18" i="2"/>
  <c r="K17" i="2"/>
  <c r="K16" i="2"/>
  <c r="H24" i="2"/>
  <c r="H23" i="2"/>
  <c r="H22" i="2"/>
  <c r="H21" i="2"/>
  <c r="H20" i="2"/>
  <c r="H19" i="2"/>
  <c r="H18" i="2"/>
  <c r="H17" i="2"/>
  <c r="H16" i="2"/>
  <c r="E17" i="2"/>
  <c r="E18" i="2"/>
  <c r="E19" i="2"/>
  <c r="E20" i="2"/>
  <c r="E21" i="2"/>
  <c r="E22" i="2"/>
  <c r="E23" i="2"/>
  <c r="E24" i="2"/>
  <c r="E16" i="2"/>
  <c r="K13" i="2"/>
  <c r="K12" i="2"/>
  <c r="K11" i="2"/>
  <c r="K10" i="2"/>
  <c r="H13" i="2"/>
  <c r="H12" i="2"/>
  <c r="H11" i="2"/>
  <c r="H10" i="2"/>
  <c r="E11" i="2"/>
  <c r="E12" i="2"/>
  <c r="E13" i="2"/>
  <c r="E10" i="2"/>
  <c r="E44" i="2" l="1"/>
  <c r="F44" i="2"/>
  <c r="G44" i="2"/>
  <c r="H44" i="2"/>
  <c r="I44" i="2"/>
  <c r="J44" i="2"/>
  <c r="K44" i="2"/>
  <c r="L44" i="2"/>
  <c r="D44" i="2"/>
  <c r="E37" i="2"/>
  <c r="F38" i="2"/>
  <c r="F37" i="2" s="1"/>
  <c r="G38" i="2"/>
  <c r="G37" i="2" s="1"/>
  <c r="H38" i="2"/>
  <c r="H37" i="2" s="1"/>
  <c r="I38" i="2"/>
  <c r="I37" i="2" s="1"/>
  <c r="J38" i="2"/>
  <c r="J37" i="2" s="1"/>
  <c r="K38" i="2"/>
  <c r="K37" i="2" s="1"/>
  <c r="L38" i="2"/>
  <c r="L37" i="2" s="1"/>
  <c r="D38" i="2"/>
  <c r="D37" i="2" s="1"/>
  <c r="E42" i="2"/>
  <c r="E41" i="2" s="1"/>
  <c r="F42" i="2"/>
  <c r="F41" i="2" s="1"/>
  <c r="G42" i="2"/>
  <c r="G41" i="2" s="1"/>
  <c r="I42" i="2"/>
  <c r="J42" i="2"/>
  <c r="J41" i="2" s="1"/>
  <c r="K42" i="2"/>
  <c r="K41" i="2" s="1"/>
  <c r="L42" i="2"/>
  <c r="L41" i="2" s="1"/>
  <c r="D42" i="2"/>
  <c r="D41" i="2" s="1"/>
  <c r="E34" i="2"/>
  <c r="E33" i="2" s="1"/>
  <c r="F34" i="2"/>
  <c r="F33" i="2" s="1"/>
  <c r="G34" i="2"/>
  <c r="G33" i="2" s="1"/>
  <c r="H34" i="2"/>
  <c r="H33" i="2" s="1"/>
  <c r="I34" i="2"/>
  <c r="I33" i="2" s="1"/>
  <c r="J34" i="2"/>
  <c r="J33" i="2" s="1"/>
  <c r="K34" i="2"/>
  <c r="K33" i="2" s="1"/>
  <c r="L34" i="2"/>
  <c r="L33" i="2" s="1"/>
  <c r="D34" i="2"/>
  <c r="D33" i="2" s="1"/>
  <c r="E30" i="2"/>
  <c r="E29" i="2" s="1"/>
  <c r="F30" i="2"/>
  <c r="F29" i="2" s="1"/>
  <c r="G30" i="2"/>
  <c r="G29" i="2" s="1"/>
  <c r="H30" i="2"/>
  <c r="H29" i="2" s="1"/>
  <c r="I30" i="2"/>
  <c r="I29" i="2" s="1"/>
  <c r="J30" i="2"/>
  <c r="J29" i="2" s="1"/>
  <c r="K30" i="2"/>
  <c r="K29" i="2" s="1"/>
  <c r="L30" i="2"/>
  <c r="L29" i="2" s="1"/>
  <c r="D30" i="2"/>
  <c r="D29" i="2" s="1"/>
  <c r="E26" i="2"/>
  <c r="E25" i="2" s="1"/>
  <c r="F26" i="2"/>
  <c r="F25" i="2" s="1"/>
  <c r="G26" i="2"/>
  <c r="G25" i="2" s="1"/>
  <c r="H26" i="2"/>
  <c r="H25" i="2" s="1"/>
  <c r="I26" i="2"/>
  <c r="I25" i="2" s="1"/>
  <c r="J26" i="2"/>
  <c r="J25" i="2" s="1"/>
  <c r="K26" i="2"/>
  <c r="K25" i="2" s="1"/>
  <c r="L26" i="2"/>
  <c r="L25" i="2" s="1"/>
  <c r="D26" i="2"/>
  <c r="D25" i="2" s="1"/>
  <c r="E15" i="2"/>
  <c r="E14" i="2" s="1"/>
  <c r="F15" i="2"/>
  <c r="F14" i="2" s="1"/>
  <c r="G15" i="2"/>
  <c r="G14" i="2" s="1"/>
  <c r="H15" i="2"/>
  <c r="H14" i="2" s="1"/>
  <c r="I15" i="2"/>
  <c r="I14" i="2" s="1"/>
  <c r="J15" i="2"/>
  <c r="J14" i="2" s="1"/>
  <c r="K15" i="2"/>
  <c r="K14" i="2" s="1"/>
  <c r="L15" i="2"/>
  <c r="L14" i="2" s="1"/>
  <c r="D15" i="2"/>
  <c r="D14" i="2" s="1"/>
  <c r="E9" i="2"/>
  <c r="E8" i="2" s="1"/>
  <c r="F9" i="2"/>
  <c r="F8" i="2" s="1"/>
  <c r="G9" i="2"/>
  <c r="G8" i="2" s="1"/>
  <c r="H9" i="2"/>
  <c r="H8" i="2" s="1"/>
  <c r="I9" i="2"/>
  <c r="I8" i="2" s="1"/>
  <c r="J9" i="2"/>
  <c r="J8" i="2" s="1"/>
  <c r="K9" i="2"/>
  <c r="K8" i="2" s="1"/>
  <c r="L9" i="2"/>
  <c r="L8" i="2" s="1"/>
  <c r="D9" i="2"/>
  <c r="D8" i="2" s="1"/>
  <c r="F7" i="2" l="1"/>
  <c r="E7" i="2"/>
  <c r="L7" i="2"/>
  <c r="I41" i="2"/>
  <c r="I7" i="2" s="1"/>
  <c r="H42" i="2"/>
  <c r="H41" i="2" s="1"/>
  <c r="H7" i="2" s="1"/>
  <c r="K7" i="2"/>
  <c r="J7" i="2"/>
  <c r="G7" i="2"/>
  <c r="D7" i="2"/>
</calcChain>
</file>

<file path=xl/sharedStrings.xml><?xml version="1.0" encoding="utf-8"?>
<sst xmlns="http://schemas.openxmlformats.org/spreadsheetml/2006/main" count="127" uniqueCount="110">
  <si>
    <t/>
  </si>
  <si>
    <t>Подпрограмма "Дорожное хозяйство"</t>
  </si>
  <si>
    <t>Подпрограмма "Укрепление пожарной безопасности в Ханты-Мансийском автономном округе – Югре"</t>
  </si>
  <si>
    <t>Подпрограмма "Ресурсное обеспечение в сфере образования, науки и молодежной политики"</t>
  </si>
  <si>
    <t>Советский район</t>
  </si>
  <si>
    <t>Нефтеюганский район</t>
  </si>
  <si>
    <t>Наименование (государственный (муниципальный) заказчик, государственная программа, подпрограмма,  объект)</t>
  </si>
  <si>
    <t>изменения
(+ / -)</t>
  </si>
  <si>
    <t>Уточненный план</t>
  </si>
  <si>
    <t>Примечание</t>
  </si>
  <si>
    <t>Департамент строительства Ханты-Мансийского автономного округа – Югры, всего</t>
  </si>
  <si>
    <t>Департамент дорожного хозяйства и транспорта Ханты-Мансийского автономного округа – Югры, всего</t>
  </si>
  <si>
    <t xml:space="preserve">Изменение объема бюджетных ассигнований, выделенных из бюджета автономного округа на капитальные вложения объектов государственной собственности </t>
  </si>
  <si>
    <t>тыс. рублей</t>
  </si>
  <si>
    <t xml:space="preserve">Утверждено </t>
  </si>
  <si>
    <t>Подпрограмма "Развитие спорта высших достижений и системы подготовки спортивного резерва"</t>
  </si>
  <si>
    <t>г. Сургут</t>
  </si>
  <si>
    <t>Реконструкция поликлиники на 425 посещений в смену окружной клинической больницы в г. Сургуте</t>
  </si>
  <si>
    <t>г. Нягань</t>
  </si>
  <si>
    <t>г. Ханты-Мансийск</t>
  </si>
  <si>
    <t>Региональный центр единоборств в г. Ханты-Мансийске</t>
  </si>
  <si>
    <t>Государственная программа автономного округа «Современное здравоохранение»</t>
  </si>
  <si>
    <t>Государственная программа автономного округа «Развитие образования»</t>
  </si>
  <si>
    <t>Подпрограмма «Территориальное планирование учреждений здравоохранения Ханты-Мансийского автономного округа – Югры»</t>
  </si>
  <si>
    <t>г. Пыть-Ях</t>
  </si>
  <si>
    <t>Окружной сборный пункт</t>
  </si>
  <si>
    <t>Государственная программа автономного округа «Социальное и демографическое развитие»</t>
  </si>
  <si>
    <t>Подпрограмма "Повышение эффективности и качества оказания социальных услуг в сфере социального обслуживания"</t>
  </si>
  <si>
    <t>Инженерное обеспечение «Ландшафтного зоопарка в д.Шапша», «Дома-интерната для престарелых и инвалидов на 50 мест в д.Шапша»</t>
  </si>
  <si>
    <t>Государственная программа автономного округа «Культурное пространство»</t>
  </si>
  <si>
    <t>Государственная программа "Развитие физической культуры и спорта"</t>
  </si>
  <si>
    <t>Государственная программа "Безопасность жизнедеятельности"</t>
  </si>
  <si>
    <t>Комплекс зданий и сооружений пожарного депо в пгт.Пойковский</t>
  </si>
  <si>
    <t>Государственная программа "Современная транспортная система"</t>
  </si>
  <si>
    <t>Утвержденный план</t>
  </si>
  <si>
    <t>2020 год</t>
  </si>
  <si>
    <t>2021 год</t>
  </si>
  <si>
    <t>Реконструкция больничного комплекса на 235 коек и 665 посещений в смену в г. Советский Советского района. Первый и четвертый этапы строительства.</t>
  </si>
  <si>
    <t>Ханты-Мансийский район</t>
  </si>
  <si>
    <t>Подпрограмма "Модернизация и развитие учреждений и организаций культуры"</t>
  </si>
  <si>
    <t>Реконструкция здания ДК «Геолог»</t>
  </si>
  <si>
    <t>Реконструкции здания «Кинотеатр на 200 мест» г. Ханты-Мансийск (здание «Лангал»)»</t>
  </si>
  <si>
    <t>Октябрьский район</t>
  </si>
  <si>
    <t>Многофункциональный вокзал на ст. Приобье Октябрьского района. Крытый надземный переход (ПИР)</t>
  </si>
  <si>
    <t>Подпрограмма "Железнодорожный транспорт"</t>
  </si>
  <si>
    <t>2022 год</t>
  </si>
  <si>
    <t>2 очередь лечебно-хирургического корпуса в г. Нягань (Хозяйственный блок № 14)</t>
  </si>
  <si>
    <t>г. Урай</t>
  </si>
  <si>
    <t>Стационар с прачечной в г. Урай (ПИР)</t>
  </si>
  <si>
    <t>г. Когалым</t>
  </si>
  <si>
    <t>Многофункциональный центр прикладных квалификаций по подготовке персонала на базе бюджетного учреждения профессионального образования автономного округа «Когалымский политехнический колледж» в г. Когалым (Общежитие кампусного типа на 100 мест)</t>
  </si>
  <si>
    <t>г. Лангепас</t>
  </si>
  <si>
    <t>Реконструкция и расширение здания Лангепасского профессионального колледжа</t>
  </si>
  <si>
    <t>г. Нефтеюганск</t>
  </si>
  <si>
    <t>Специальное (коррекционное) образовательное учреждение для обучающихся, воспитанников с отклонениями в развитии «Нефтеюганская специальная (коррекционная) общеобразовательная школа-интернат VIII вида»</t>
  </si>
  <si>
    <t>г. Нижневартовск</t>
  </si>
  <si>
    <t>Общежитие для Нижневартовского социально-гуманитарного колледжа</t>
  </si>
  <si>
    <t>Специальное (коррекционное) образовательное учреждение для обучающихся, воспитанников с отклонениями в развитии VIII вида в г. Ханты-Мансийске</t>
  </si>
  <si>
    <t xml:space="preserve">Учебный корпус медицинского института в г. Ханты-Мансийске </t>
  </si>
  <si>
    <t>Окружной лицей информационных технологий (учебный корпус с общежитием) в г. Ханты-Мансийске</t>
  </si>
  <si>
    <t>г. Югорск</t>
  </si>
  <si>
    <t>Реконструкция и расширение здания Югорского политехнического колледжа</t>
  </si>
  <si>
    <t>г. Мегион</t>
  </si>
  <si>
    <t>Реконструкция комплексного центра социального обслуживания населения в г. Мегион</t>
  </si>
  <si>
    <t>Региональный центр спортивной подготовки в городе Когалыме</t>
  </si>
  <si>
    <t>Пожарное депо на 2 автомашины в п. Усть-Юган</t>
  </si>
  <si>
    <t>Кондинский район</t>
  </si>
  <si>
    <t>Строительство автомобильной дороги г. Тюмень – п. Нижняя Тавда – пгт. Междуреченский – г. Урай – г. Нягань – пгт. Приобье на участке г. Тюмень – п. Нижняя Тавда – пгт. Междуреченский. II очередь: VIII пусковой комплекс Куминский – Тынкуль</t>
  </si>
  <si>
    <t>Строительство автомобильной дороги г. Урай - п. Половинка</t>
  </si>
  <si>
    <t>Автомобильная дорога г. Урай – п. Куминский – п. Карабашка – д. Герасимовка – г. Тавда на участке п. Куминский – граница Ханты-Мансийского автономного округа – Югры (ОИ)</t>
  </si>
  <si>
    <t>Автомобильная дорога Подъезд к п. Сингапай. Реконструкция мостового перехода через протоку Чеускино на км 3+847 (ПИР)</t>
  </si>
  <si>
    <t>Автомобильная дорога Нефтеюганск - левый берег р. Обь. Реконструкция мостового перехода через протоку Чеускино на км 5+367</t>
  </si>
  <si>
    <t>Нижневартовский район</t>
  </si>
  <si>
    <t>Транспортная развязка в 2-х уровнях на пересечении автомобильных дорог г. Нижневартовск - г. Радужный и Восточного объезда г. Нижневартовска</t>
  </si>
  <si>
    <t>Автомобильная дорога г. Сургут - г. Нижневартовск. Реконструкция участка км 181 – км 193</t>
  </si>
  <si>
    <t>Реконструкция автомобильной дороги г. Югорск - пгт. Таежный</t>
  </si>
  <si>
    <t>Сургутский район</t>
  </si>
  <si>
    <t>Реконструкция автомобильной дороги Сургут - Лянтор, км 21 - км 33</t>
  </si>
  <si>
    <t>Автомобильная дорога г. Сургут - г. Лянтор. Реконструкция мостового перехода через реку Малая Кучиминская на км 33+365</t>
  </si>
  <si>
    <t>Автомобильная дорога г. Сургут - г. Лянтор. Реконструкция участка км 50+400 - км 58+450 (ПИР)</t>
  </si>
  <si>
    <t>Автомобильная дорога г. Сургут - г. Лянтор. Реконструкция участка км 31+800 - км 42+320</t>
  </si>
  <si>
    <t>Автомобильная дорога г. Сургут - г. Лянтор. Реконструкция участка км 85+000 - км 90+560 (ПИР)</t>
  </si>
  <si>
    <t>Мостовой переход через реку Обь в районе г. Сургут</t>
  </si>
  <si>
    <t>Строительство площадки приготовления и хранения песко-солевой смеси на км 64 автомобильной дороги г. Ханты-Мансийск - г. Нягань на участке г. Ханты-Мансийск - пгт. Талинка</t>
  </si>
  <si>
    <t>Ответственным исполнителем ГП предлагается увеличение средств с целью обеспечения принятых бюджетных обязательств в связи с неосвоением бюджетных ассигнований в 2019 году, что позволит обеспечить завершение строительства и ввод объекта в эксплуатацию в 2020 году.</t>
  </si>
  <si>
    <t>Ответственным исполнителем ГП предлагается увеличение средств в целях обеспечения заключения государственного контракта на строительство объекта в период 2020 -2022 годов (в 2019 году контракт не заключен по причине нарушения сроков разработки ПСД проектной организацией, выдача ПСД с экспертизами ожидается в 1 кв. 2020 года).</t>
  </si>
  <si>
    <t>Ответственным исполнителем ГП предлагается перераспределить в 2020 году экономию средств в соответствии с заключенным контрактом на ПИР. В соответствии с технологией производства работ по переводу искусственного сооружения из IV категории во II с полной заменой пролетных строений строительно-монтажные работы необходимо осуществлять в течении 30 месяцев, в связи с чем средства необходимо перераспределить с 2021 года на период 2021-2022 годов.</t>
  </si>
  <si>
    <t>Ответственным исполнителем ГП предлагается приступить к разработке ПСД в 2021 году в целях включения моста в Программу приведения в нормативное состояние и строительства искусственных сооружений на автомобильных дорогах регионального или межмуниципального и местного значения, формируемой Минтрансом России в соответствии с Поручением Президента РФ от 17.07.2019 № Пр-138ГС, данного по итогам заседания Государственного совета, состоявшегося 26.06.2019.</t>
  </si>
  <si>
    <t>Ответственным исполнителем ГП предлагается перераспределение средств в целях проведения инженерных изысканий и обеспечения проведения процедуры закупки и заключения контракта на СМР в декабре 2021 года.</t>
  </si>
  <si>
    <t>Ответственным исполнителем ГП предлагается включение нового объекта в соответствии с Соглашением между Правительством ХМАО – Югры и Правительством Свердловской области о содействии развитию межрегионального транспортного сообщения.</t>
  </si>
  <si>
    <t>Ответственным исполнителем ГП предлагается в 2020 году уменьшение средств в связи с отсутствием ПСД. На 2022 год увеличено финансирование на проведение строительно-монтажных работ, СМР предлагается начать с 2021 года, завершение в 2022 году.</t>
  </si>
  <si>
    <t>Ответственным исполнителем ГП предлагается в 2020 году перераспределение средств в связи с отсутствием ПСД, увеличение лимита бюджетных ассигнований на 2021 год на проведение СМР. Строительство планируется в период 2021 - 2023 годов.</t>
  </si>
  <si>
    <t>Ответственным исполнителем ГП предлагается перераспределение освободившихся средств на друге мероприятия. Выполнение СМР в 2022 - 2023 годах.</t>
  </si>
  <si>
    <t>Ответственным исполнителем ГП предлагается перераспределение освободившихся средств на друге мероприятия с завершением проектирования в 2022 году.</t>
  </si>
  <si>
    <t>Ответственным исполнителем ГП предлагается исключение объекта из государственной программы.</t>
  </si>
  <si>
    <t xml:space="preserve">Ответственным исполнителем ГП предлагается перераспределение средств с 2022 года в целях обеспечения завершения СМР по объектам в рамках регионального проекта "Дорожная сеть", направленных на достижение показателей. </t>
  </si>
  <si>
    <t>Ответственным исполнителем ГП предлагается предусмотреть средства на 2020 год в целях обеспечения организации закупки и заключения контракта на разработку ПСД в соответствии с заключением о проведении проверки сметной стоимости проектно-изыскательских работ.</t>
  </si>
  <si>
    <t>Ответственным исполнителем ГП предлагается увеличение средств с целью обеспечения принятых бюджетных обязательств по заключенным контрактам и на завершение комплектации объекта оборудованием.</t>
  </si>
  <si>
    <t>Ответственным исполнителем ГП предлагается увеличение средств на оплату расходов на  получение экспертизы достоверности сметной стоимости</t>
  </si>
  <si>
    <t>Ответственным исполнителем ГП предлагается увеличение средств с целью обеспечения принятых бюджетных обязательств по заключенному контракту.</t>
  </si>
  <si>
    <t>Ответственным исполнителем ГП предлагается увеличение средств с целью обеспечения завершения реконструкции и ввода объекта в эксплуатацию в 2021 году.</t>
  </si>
  <si>
    <t>Увеличение бюджетных ассигнований за счет средств поступивших от ПАО «НК «ЛУКОЙЛ» и планируемых к поступлению в 2021 году.</t>
  </si>
  <si>
    <t>Ответственным исполнителем ГП предлагается увеличение средств для обеспечения приобретения оборудования.</t>
  </si>
  <si>
    <t>Ответственным исполнителем ГП предлагается перераспределение бюджетных ассигнований между 2021-2022 годами.</t>
  </si>
  <si>
    <t>Ответственным исполнителем ГП предлагается уменьшение бюджетных ассигнований в 2022 году.</t>
  </si>
  <si>
    <t>Ответственным исполнителем ГП предлагается увеличение средств для обеспечения принятых обязательств на СМР и приобретения оборудования.</t>
  </si>
  <si>
    <t>Приложение 18 к пояснительной записке</t>
  </si>
  <si>
    <t>Подпрограмма "Безопасность дорожного движения"</t>
  </si>
  <si>
    <t>Интеллектуальный транспортный комплекс Ханты-Мансийского автономного округа – Югры (ОИ)</t>
  </si>
  <si>
    <t>Ответственным исполнителем ГП предлагается предусмотреть средства на 2020 год в целях достижения показателя в рамках регионального проекта «Общесистемные меры» нацпроекта «Безопасные и качественные автомобильные дороги».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</si>
</sst>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;[Red]\-#,##0.0"/>
    <numFmt numFmtId="166" formatCode="00\ 0\ 00\ 00000"/>
    <numFmt numFmtId="167" formatCode="#,##0.0_ ;[Red]\-#,##0.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3" fillId="0" borderId="0"/>
  </cellStyleXfs>
  <cellXfs count="77">
    <xf numFmtId="0" fontId="0" fillId="0" borderId="0" xfId="0"/>
    <xf numFmtId="0" fontId="4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horizontal="left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Font="1" applyFill="1" applyAlignment="1">
      <alignment vertical="center"/>
    </xf>
    <xf numFmtId="0" fontId="7" fillId="0" borderId="0" xfId="1" applyNumberFormat="1" applyFont="1" applyFill="1" applyAlignment="1" applyProtection="1">
      <alignment horizontal="left" vertical="center" wrapText="1"/>
      <protection hidden="1"/>
    </xf>
    <xf numFmtId="0" fontId="8" fillId="0" borderId="0" xfId="1" applyNumberFormat="1" applyFont="1" applyFill="1" applyAlignment="1" applyProtection="1">
      <alignment horizontal="left" vertical="center" wrapText="1"/>
      <protection hidden="1"/>
    </xf>
    <xf numFmtId="0" fontId="5" fillId="0" borderId="0" xfId="1" applyFont="1" applyFill="1" applyAlignment="1" applyProtection="1">
      <alignment vertical="center"/>
      <protection hidden="1"/>
    </xf>
    <xf numFmtId="0" fontId="5" fillId="0" borderId="0" xfId="1" applyFont="1" applyFill="1" applyAlignment="1" applyProtection="1">
      <alignment horizontal="left" vertical="center"/>
      <protection hidden="1"/>
    </xf>
    <xf numFmtId="0" fontId="5" fillId="0" borderId="0" xfId="4" applyFont="1" applyFill="1" applyAlignment="1" applyProtection="1">
      <alignment horizontal="right" vertical="center"/>
      <protection hidden="1"/>
    </xf>
    <xf numFmtId="0" fontId="5" fillId="0" borderId="0" xfId="1" applyFont="1" applyFill="1" applyAlignment="1">
      <alignment vertical="center"/>
    </xf>
    <xf numFmtId="0" fontId="5" fillId="0" borderId="0" xfId="1" applyNumberFormat="1" applyFont="1" applyFill="1" applyBorder="1" applyAlignment="1" applyProtection="1">
      <alignment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vertical="center" wrapText="1"/>
    </xf>
    <xf numFmtId="0" fontId="7" fillId="0" borderId="0" xfId="1" applyNumberFormat="1" applyFont="1" applyFill="1" applyBorder="1" applyAlignment="1" applyProtection="1">
      <alignment vertical="center" wrapText="1"/>
      <protection hidden="1"/>
    </xf>
    <xf numFmtId="167" fontId="7" fillId="0" borderId="1" xfId="5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 applyAlignment="1">
      <alignment vertical="center" wrapText="1"/>
    </xf>
    <xf numFmtId="0" fontId="7" fillId="0" borderId="0" xfId="1" applyNumberFormat="1" applyFont="1" applyFill="1" applyAlignment="1" applyProtection="1">
      <alignment vertical="center"/>
      <protection hidden="1"/>
    </xf>
    <xf numFmtId="0" fontId="7" fillId="0" borderId="1" xfId="1" applyFont="1" applyFill="1" applyBorder="1" applyAlignment="1">
      <alignment vertical="center" wrapText="1"/>
    </xf>
    <xf numFmtId="0" fontId="7" fillId="0" borderId="0" xfId="1" applyFont="1" applyFill="1" applyAlignment="1">
      <alignment vertical="center"/>
    </xf>
    <xf numFmtId="0" fontId="5" fillId="0" borderId="0" xfId="1" applyNumberFormat="1" applyFont="1" applyFill="1" applyAlignment="1" applyProtection="1">
      <alignment vertical="center"/>
      <protection hidden="1"/>
    </xf>
    <xf numFmtId="167" fontId="5" fillId="0" borderId="1" xfId="5" applyNumberFormat="1" applyFont="1" applyFill="1" applyBorder="1" applyAlignment="1" applyProtection="1">
      <alignment horizontal="right" vertical="center"/>
      <protection hidden="1"/>
    </xf>
    <xf numFmtId="0" fontId="5" fillId="0" borderId="1" xfId="1" applyFont="1" applyFill="1" applyBorder="1" applyAlignment="1">
      <alignment vertical="center" wrapText="1"/>
    </xf>
    <xf numFmtId="165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2" xfId="1" applyFont="1" applyFill="1" applyBorder="1" applyAlignment="1">
      <alignment vertical="center" wrapText="1"/>
    </xf>
    <xf numFmtId="0" fontId="9" fillId="0" borderId="0" xfId="1" applyNumberFormat="1" applyFont="1" applyFill="1" applyAlignment="1" applyProtection="1">
      <alignment vertical="center"/>
      <protection hidden="1"/>
    </xf>
    <xf numFmtId="165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9" fillId="0" borderId="1" xfId="5" applyNumberFormat="1" applyFont="1" applyFill="1" applyBorder="1" applyAlignment="1" applyProtection="1">
      <alignment horizontal="right" vertical="center"/>
      <protection hidden="1"/>
    </xf>
    <xf numFmtId="0" fontId="9" fillId="0" borderId="2" xfId="1" applyFont="1" applyFill="1" applyBorder="1" applyAlignment="1">
      <alignment vertical="center" wrapText="1"/>
    </xf>
    <xf numFmtId="0" fontId="9" fillId="0" borderId="0" xfId="1" applyFont="1" applyFill="1" applyAlignment="1">
      <alignment vertical="center"/>
    </xf>
    <xf numFmtId="166" fontId="9" fillId="0" borderId="1" xfId="1" applyNumberFormat="1" applyFont="1" applyFill="1" applyBorder="1" applyAlignment="1" applyProtection="1">
      <alignment vertical="center" wrapText="1"/>
      <protection hidden="1"/>
    </xf>
    <xf numFmtId="166" fontId="5" fillId="0" borderId="1" xfId="1" applyNumberFormat="1" applyFont="1" applyFill="1" applyBorder="1" applyAlignment="1" applyProtection="1">
      <alignment vertical="center" wrapText="1"/>
      <protection hidden="1"/>
    </xf>
    <xf numFmtId="166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NumberFormat="1" applyFont="1" applyFill="1" applyAlignment="1" applyProtection="1">
      <alignment vertical="center"/>
      <protection hidden="1"/>
    </xf>
    <xf numFmtId="166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Font="1" applyFill="1" applyAlignment="1">
      <alignment vertical="center"/>
    </xf>
    <xf numFmtId="165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4" applyNumberFormat="1" applyFont="1" applyFill="1" applyAlignment="1" applyProtection="1">
      <alignment vertical="center"/>
      <protection hidden="1"/>
    </xf>
    <xf numFmtId="166" fontId="5" fillId="2" borderId="1" xfId="4" applyNumberFormat="1" applyFont="1" applyFill="1" applyBorder="1" applyAlignment="1" applyProtection="1">
      <alignment horizontal="left" vertical="center" wrapText="1"/>
      <protection hidden="1"/>
    </xf>
    <xf numFmtId="0" fontId="5" fillId="0" borderId="0" xfId="4" applyFont="1" applyFill="1" applyAlignment="1">
      <alignment vertical="center"/>
    </xf>
    <xf numFmtId="166" fontId="5" fillId="2" borderId="1" xfId="1" applyNumberFormat="1" applyFont="1" applyFill="1" applyBorder="1" applyAlignment="1" applyProtection="1">
      <alignment vertical="center" wrapText="1"/>
      <protection hidden="1"/>
    </xf>
    <xf numFmtId="167" fontId="5" fillId="2" borderId="1" xfId="5" applyNumberFormat="1" applyFont="1" applyFill="1" applyBorder="1" applyAlignment="1" applyProtection="1">
      <alignment horizontal="right" vertical="center"/>
      <protection hidden="1"/>
    </xf>
    <xf numFmtId="165" fontId="5" fillId="2" borderId="1" xfId="4" applyNumberFormat="1" applyFont="1" applyFill="1" applyBorder="1" applyAlignment="1" applyProtection="1">
      <alignment horizontal="left" vertical="center" wrapText="1"/>
      <protection hidden="1"/>
    </xf>
    <xf numFmtId="165" fontId="5" fillId="2" borderId="1" xfId="4" applyNumberFormat="1" applyFont="1" applyFill="1" applyBorder="1" applyAlignment="1" applyProtection="1">
      <alignment vertical="center" wrapText="1"/>
      <protection hidden="1"/>
    </xf>
    <xf numFmtId="0" fontId="6" fillId="0" borderId="0" xfId="1" applyFont="1" applyFill="1" applyAlignment="1">
      <alignment horizontal="left" vertical="center"/>
    </xf>
    <xf numFmtId="165" fontId="5" fillId="2" borderId="2" xfId="4" applyNumberFormat="1" applyFont="1" applyFill="1" applyBorder="1" applyAlignment="1" applyProtection="1">
      <alignment vertical="center" wrapText="1"/>
      <protection hidden="1"/>
    </xf>
    <xf numFmtId="165" fontId="5" fillId="2" borderId="7" xfId="4" applyNumberFormat="1" applyFont="1" applyFill="1" applyBorder="1" applyAlignment="1" applyProtection="1">
      <alignment vertical="center" wrapText="1"/>
      <protection hidden="1"/>
    </xf>
    <xf numFmtId="165" fontId="5" fillId="2" borderId="3" xfId="4" applyNumberFormat="1" applyFont="1" applyFill="1" applyBorder="1" applyAlignment="1" applyProtection="1">
      <alignment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4" xfId="1" applyFont="1" applyFill="1" applyBorder="1" applyAlignment="1" applyProtection="1">
      <alignment horizontal="center" vertical="center"/>
      <protection hidden="1"/>
    </xf>
    <xf numFmtId="0" fontId="5" fillId="0" borderId="5" xfId="1" applyFont="1" applyFill="1" applyBorder="1" applyAlignment="1" applyProtection="1">
      <alignment horizontal="center" vertical="center"/>
      <protection hidden="1"/>
    </xf>
    <xf numFmtId="0" fontId="5" fillId="0" borderId="6" xfId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9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5" fillId="2" borderId="1" xfId="4" applyNumberFormat="1" applyFont="1" applyFill="1" applyBorder="1" applyAlignment="1" applyProtection="1">
      <alignment horizontal="left" vertical="center" wrapText="1"/>
      <protection hidden="1"/>
    </xf>
    <xf numFmtId="165" fontId="7" fillId="3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3" borderId="1" xfId="5" applyNumberFormat="1" applyFont="1" applyFill="1" applyBorder="1" applyAlignment="1" applyProtection="1">
      <alignment horizontal="right" vertical="center"/>
      <protection hidden="1"/>
    </xf>
    <xf numFmtId="0" fontId="11" fillId="0" borderId="0" xfId="4" applyNumberFormat="1" applyFont="1" applyFill="1" applyAlignment="1" applyProtection="1">
      <alignment vertical="center"/>
      <protection hidden="1"/>
    </xf>
    <xf numFmtId="0" fontId="11" fillId="0" borderId="0" xfId="4" applyFont="1" applyFill="1" applyAlignment="1">
      <alignment vertical="center"/>
    </xf>
    <xf numFmtId="0" fontId="12" fillId="0" borderId="0" xfId="1" applyFont="1" applyFill="1" applyAlignment="1">
      <alignment vertical="center"/>
    </xf>
    <xf numFmtId="165" fontId="11" fillId="3" borderId="1" xfId="4" applyNumberFormat="1" applyFont="1" applyFill="1" applyBorder="1" applyAlignment="1" applyProtection="1">
      <alignment horizontal="left" vertical="center" wrapText="1"/>
      <protection hidden="1"/>
    </xf>
    <xf numFmtId="167" fontId="11" fillId="3" borderId="1" xfId="5" applyNumberFormat="1" applyFont="1" applyFill="1" applyBorder="1" applyAlignment="1" applyProtection="1">
      <alignment horizontal="right" vertical="center"/>
      <protection hidden="1"/>
    </xf>
    <xf numFmtId="166" fontId="11" fillId="3" borderId="1" xfId="1" applyNumberFormat="1" applyFont="1" applyFill="1" applyBorder="1" applyAlignment="1" applyProtection="1">
      <alignment vertical="center" wrapText="1"/>
      <protection hidden="1"/>
    </xf>
    <xf numFmtId="165" fontId="11" fillId="3" borderId="1" xfId="4" applyNumberFormat="1" applyFont="1" applyFill="1" applyBorder="1" applyAlignment="1" applyProtection="1">
      <alignment vertical="center" wrapText="1"/>
      <protection hidden="1"/>
    </xf>
    <xf numFmtId="165" fontId="11" fillId="3" borderId="1" xfId="4" applyNumberFormat="1" applyFont="1" applyFill="1" applyBorder="1" applyAlignment="1" applyProtection="1">
      <alignment horizontal="left" vertical="center" wrapText="1"/>
      <protection hidden="1"/>
    </xf>
  </cellXfs>
  <cellStyles count="7">
    <cellStyle name="Обычный" xfId="0" builtinId="0"/>
    <cellStyle name="Обычный 11" xfId="6"/>
    <cellStyle name="Обычный 2" xfId="1"/>
    <cellStyle name="Обычный 2 2" xfId="4"/>
    <cellStyle name="Обычный 2 3" xfId="3"/>
    <cellStyle name="Обычный 2 4" xfId="2"/>
    <cellStyle name="Финансовый" xfId="5" builtinId="3"/>
  </cellStyles>
  <dxfs count="0"/>
  <tableStyles count="0" defaultTableStyle="TableStyleMedium2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tabSelected="1" zoomScale="60" zoomScaleNormal="60" zoomScaleSheetLayoutView="62" workbookViewId="0">
      <pane xSplit="3" ySplit="6" topLeftCell="D37" activePane="bottomRight" state="frozen"/>
      <selection pane="topRight" activeCell="D1" sqref="D1"/>
      <selection pane="bottomLeft" activeCell="A7" sqref="A7"/>
      <selection pane="bottomRight" activeCell="G45" sqref="G45"/>
    </sheetView>
  </sheetViews>
  <sheetFormatPr defaultColWidth="9.140625" defaultRowHeight="12.75" x14ac:dyDescent="0.25"/>
  <cols>
    <col min="1" max="1" width="1.140625" style="5" customWidth="1"/>
    <col min="2" max="2" width="20.28515625" style="48" customWidth="1"/>
    <col min="3" max="3" width="41.5703125" style="48" customWidth="1"/>
    <col min="4" max="12" width="16.28515625" style="5" customWidth="1"/>
    <col min="13" max="13" width="87.5703125" style="5" customWidth="1"/>
    <col min="14" max="14" width="1.5703125" style="5" customWidth="1"/>
    <col min="15" max="246" width="9.140625" style="5" customWidth="1"/>
    <col min="247" max="16384" width="9.140625" style="5"/>
  </cols>
  <sheetData>
    <row r="1" spans="1:13" ht="18.75" x14ac:dyDescent="0.25">
      <c r="A1" s="1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4" t="s">
        <v>106</v>
      </c>
    </row>
    <row r="2" spans="1:13" ht="18.75" customHeight="1" x14ac:dyDescent="0.25">
      <c r="A2" s="1"/>
      <c r="B2" s="6" t="s">
        <v>0</v>
      </c>
      <c r="C2" s="52" t="s">
        <v>12</v>
      </c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ht="3.75" customHeight="1" x14ac:dyDescent="0.25">
      <c r="A3" s="1"/>
      <c r="B3" s="7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3" s="11" customFormat="1" ht="10.5" customHeight="1" x14ac:dyDescent="0.25">
      <c r="A4" s="8"/>
      <c r="B4" s="9"/>
      <c r="C4" s="9"/>
      <c r="D4" s="8"/>
      <c r="E4" s="8"/>
      <c r="F4" s="8"/>
      <c r="G4" s="8"/>
      <c r="H4" s="8"/>
      <c r="I4" s="8"/>
      <c r="J4" s="8"/>
      <c r="K4" s="8"/>
      <c r="L4" s="8"/>
      <c r="M4" s="10" t="s">
        <v>13</v>
      </c>
    </row>
    <row r="5" spans="1:13" s="11" customFormat="1" ht="15.75" x14ac:dyDescent="0.25">
      <c r="A5" s="8"/>
      <c r="B5" s="57" t="s">
        <v>6</v>
      </c>
      <c r="C5" s="57"/>
      <c r="D5" s="54" t="s">
        <v>35</v>
      </c>
      <c r="E5" s="55"/>
      <c r="F5" s="56"/>
      <c r="G5" s="54" t="s">
        <v>36</v>
      </c>
      <c r="H5" s="55"/>
      <c r="I5" s="56"/>
      <c r="J5" s="54" t="s">
        <v>45</v>
      </c>
      <c r="K5" s="55"/>
      <c r="L5" s="56"/>
      <c r="M5" s="57" t="s">
        <v>9</v>
      </c>
    </row>
    <row r="6" spans="1:13" s="14" customFormat="1" ht="31.5" customHeight="1" x14ac:dyDescent="0.25">
      <c r="A6" s="12"/>
      <c r="B6" s="57"/>
      <c r="C6" s="57"/>
      <c r="D6" s="13" t="s">
        <v>34</v>
      </c>
      <c r="E6" s="13" t="s">
        <v>7</v>
      </c>
      <c r="F6" s="13" t="s">
        <v>8</v>
      </c>
      <c r="G6" s="13" t="s">
        <v>14</v>
      </c>
      <c r="H6" s="13" t="s">
        <v>7</v>
      </c>
      <c r="I6" s="13" t="s">
        <v>8</v>
      </c>
      <c r="J6" s="13" t="s">
        <v>14</v>
      </c>
      <c r="K6" s="13" t="s">
        <v>7</v>
      </c>
      <c r="L6" s="13" t="s">
        <v>8</v>
      </c>
      <c r="M6" s="57"/>
    </row>
    <row r="7" spans="1:13" s="18" customFormat="1" ht="35.25" customHeight="1" x14ac:dyDescent="0.25">
      <c r="A7" s="15"/>
      <c r="B7" s="58" t="s">
        <v>10</v>
      </c>
      <c r="C7" s="58"/>
      <c r="D7" s="16">
        <f>D8+D14+D25+D29+D33+D37+D41</f>
        <v>1566045.6</v>
      </c>
      <c r="E7" s="16">
        <f>E8+E14+E25+E29+E33+E37+E41</f>
        <v>618198.39999999991</v>
      </c>
      <c r="F7" s="16">
        <f t="shared" ref="F7:L7" si="0">F8+F14+F25+F29+F33+F37+F41</f>
        <v>2184244</v>
      </c>
      <c r="G7" s="16">
        <f t="shared" si="0"/>
        <v>2387835.2999999998</v>
      </c>
      <c r="H7" s="16">
        <f t="shared" si="0"/>
        <v>388777.69999999995</v>
      </c>
      <c r="I7" s="16">
        <f t="shared" si="0"/>
        <v>2776613</v>
      </c>
      <c r="J7" s="16">
        <f t="shared" si="0"/>
        <v>1131012.8999999999</v>
      </c>
      <c r="K7" s="16">
        <f t="shared" si="0"/>
        <v>155826.50000000006</v>
      </c>
      <c r="L7" s="16">
        <f t="shared" si="0"/>
        <v>1286839.3999999999</v>
      </c>
      <c r="M7" s="17"/>
    </row>
    <row r="8" spans="1:13" s="21" customFormat="1" ht="40.5" customHeight="1" x14ac:dyDescent="0.25">
      <c r="A8" s="19"/>
      <c r="B8" s="59" t="s">
        <v>21</v>
      </c>
      <c r="C8" s="59"/>
      <c r="D8" s="16">
        <f>D9</f>
        <v>10000</v>
      </c>
      <c r="E8" s="16">
        <f t="shared" ref="E8:L8" si="1">E9</f>
        <v>97075</v>
      </c>
      <c r="F8" s="16">
        <f t="shared" si="1"/>
        <v>107075</v>
      </c>
      <c r="G8" s="16">
        <f t="shared" si="1"/>
        <v>600000</v>
      </c>
      <c r="H8" s="16">
        <f t="shared" si="1"/>
        <v>0</v>
      </c>
      <c r="I8" s="16">
        <f t="shared" si="1"/>
        <v>600000</v>
      </c>
      <c r="J8" s="16">
        <f t="shared" si="1"/>
        <v>150000</v>
      </c>
      <c r="K8" s="16">
        <f t="shared" si="1"/>
        <v>0</v>
      </c>
      <c r="L8" s="16">
        <f t="shared" si="1"/>
        <v>150000</v>
      </c>
      <c r="M8" s="20"/>
    </row>
    <row r="9" spans="1:13" s="11" customFormat="1" ht="39.75" customHeight="1" x14ac:dyDescent="0.25">
      <c r="A9" s="22"/>
      <c r="B9" s="53" t="s">
        <v>23</v>
      </c>
      <c r="C9" s="53"/>
      <c r="D9" s="23">
        <f>D10+D11+D12+D13</f>
        <v>10000</v>
      </c>
      <c r="E9" s="23">
        <f t="shared" ref="E9:L9" si="2">E10+E11+E12+E13</f>
        <v>97075</v>
      </c>
      <c r="F9" s="23">
        <f t="shared" si="2"/>
        <v>107075</v>
      </c>
      <c r="G9" s="23">
        <f t="shared" si="2"/>
        <v>600000</v>
      </c>
      <c r="H9" s="23">
        <f t="shared" si="2"/>
        <v>0</v>
      </c>
      <c r="I9" s="23">
        <f t="shared" si="2"/>
        <v>600000</v>
      </c>
      <c r="J9" s="23">
        <f t="shared" si="2"/>
        <v>150000</v>
      </c>
      <c r="K9" s="23">
        <f t="shared" si="2"/>
        <v>0</v>
      </c>
      <c r="L9" s="23">
        <f t="shared" si="2"/>
        <v>150000</v>
      </c>
      <c r="M9" s="24"/>
    </row>
    <row r="10" spans="1:13" s="11" customFormat="1" ht="47.25" x14ac:dyDescent="0.25">
      <c r="A10" s="22"/>
      <c r="B10" s="25" t="s">
        <v>16</v>
      </c>
      <c r="C10" s="25" t="s">
        <v>17</v>
      </c>
      <c r="D10" s="23">
        <v>0</v>
      </c>
      <c r="E10" s="23">
        <f>F10-D10</f>
        <v>87000</v>
      </c>
      <c r="F10" s="23">
        <v>87000</v>
      </c>
      <c r="G10" s="23">
        <v>0</v>
      </c>
      <c r="H10" s="23">
        <f>I10-G10</f>
        <v>0</v>
      </c>
      <c r="I10" s="23">
        <v>0</v>
      </c>
      <c r="J10" s="23">
        <v>0</v>
      </c>
      <c r="K10" s="23">
        <f>L10-J10</f>
        <v>0</v>
      </c>
      <c r="L10" s="23">
        <v>0</v>
      </c>
      <c r="M10" s="26" t="s">
        <v>97</v>
      </c>
    </row>
    <row r="11" spans="1:13" s="31" customFormat="1" ht="47.25" hidden="1" x14ac:dyDescent="0.25">
      <c r="A11" s="27"/>
      <c r="B11" s="28" t="s">
        <v>18</v>
      </c>
      <c r="C11" s="28" t="s">
        <v>46</v>
      </c>
      <c r="D11" s="29">
        <v>0</v>
      </c>
      <c r="E11" s="29">
        <f t="shared" ref="E11:E13" si="3">F11-D11</f>
        <v>0</v>
      </c>
      <c r="F11" s="29">
        <v>0</v>
      </c>
      <c r="G11" s="29">
        <v>600000</v>
      </c>
      <c r="H11" s="29">
        <f t="shared" ref="H11:H13" si="4">I11-G11</f>
        <v>0</v>
      </c>
      <c r="I11" s="29">
        <v>600000</v>
      </c>
      <c r="J11" s="29">
        <v>150000</v>
      </c>
      <c r="K11" s="29">
        <f t="shared" ref="K11:K13" si="5">L11-J11</f>
        <v>0</v>
      </c>
      <c r="L11" s="29">
        <v>150000</v>
      </c>
      <c r="M11" s="30"/>
    </row>
    <row r="12" spans="1:13" s="11" customFormat="1" ht="31.5" x14ac:dyDescent="0.25">
      <c r="A12" s="22"/>
      <c r="B12" s="25" t="s">
        <v>47</v>
      </c>
      <c r="C12" s="25" t="s">
        <v>48</v>
      </c>
      <c r="D12" s="23">
        <v>0</v>
      </c>
      <c r="E12" s="23">
        <f t="shared" si="3"/>
        <v>75</v>
      </c>
      <c r="F12" s="23">
        <v>75</v>
      </c>
      <c r="G12" s="23">
        <v>0</v>
      </c>
      <c r="H12" s="23">
        <f t="shared" si="4"/>
        <v>0</v>
      </c>
      <c r="I12" s="23">
        <v>0</v>
      </c>
      <c r="J12" s="23">
        <v>0</v>
      </c>
      <c r="K12" s="23">
        <f t="shared" si="5"/>
        <v>0</v>
      </c>
      <c r="L12" s="23">
        <v>0</v>
      </c>
      <c r="M12" s="26" t="s">
        <v>98</v>
      </c>
    </row>
    <row r="13" spans="1:13" s="11" customFormat="1" ht="78.75" x14ac:dyDescent="0.25">
      <c r="A13" s="22"/>
      <c r="B13" s="25" t="s">
        <v>4</v>
      </c>
      <c r="C13" s="25" t="s">
        <v>37</v>
      </c>
      <c r="D13" s="23">
        <v>10000</v>
      </c>
      <c r="E13" s="23">
        <f t="shared" si="3"/>
        <v>10000</v>
      </c>
      <c r="F13" s="23">
        <v>20000</v>
      </c>
      <c r="G13" s="23">
        <v>0</v>
      </c>
      <c r="H13" s="23">
        <f t="shared" si="4"/>
        <v>0</v>
      </c>
      <c r="I13" s="23">
        <v>0</v>
      </c>
      <c r="J13" s="23">
        <v>0</v>
      </c>
      <c r="K13" s="23">
        <f t="shared" si="5"/>
        <v>0</v>
      </c>
      <c r="L13" s="23">
        <v>0</v>
      </c>
      <c r="M13" s="26" t="s">
        <v>98</v>
      </c>
    </row>
    <row r="14" spans="1:13" s="21" customFormat="1" ht="31.5" customHeight="1" x14ac:dyDescent="0.25">
      <c r="A14" s="19"/>
      <c r="B14" s="59" t="s">
        <v>22</v>
      </c>
      <c r="C14" s="59"/>
      <c r="D14" s="16">
        <f>D15</f>
        <v>700195.9</v>
      </c>
      <c r="E14" s="16">
        <f t="shared" ref="E14:L14" si="6">E15</f>
        <v>-9999.6000000000058</v>
      </c>
      <c r="F14" s="16">
        <f t="shared" si="6"/>
        <v>690196.3</v>
      </c>
      <c r="G14" s="16">
        <f t="shared" si="6"/>
        <v>1468718.7</v>
      </c>
      <c r="H14" s="16">
        <f t="shared" si="6"/>
        <v>-207979.80000000002</v>
      </c>
      <c r="I14" s="16">
        <f t="shared" si="6"/>
        <v>1260738.8999999999</v>
      </c>
      <c r="J14" s="16">
        <f t="shared" si="6"/>
        <v>784324.5</v>
      </c>
      <c r="K14" s="16">
        <f t="shared" si="6"/>
        <v>155826.50000000006</v>
      </c>
      <c r="L14" s="16">
        <f t="shared" si="6"/>
        <v>940151</v>
      </c>
      <c r="M14" s="20"/>
    </row>
    <row r="15" spans="1:13" s="11" customFormat="1" ht="31.5" customHeight="1" x14ac:dyDescent="0.25">
      <c r="A15" s="22"/>
      <c r="B15" s="53" t="s">
        <v>3</v>
      </c>
      <c r="C15" s="53"/>
      <c r="D15" s="23">
        <f>D16+D17+D18+D19+D20+D21+D22+D23+D24</f>
        <v>700195.9</v>
      </c>
      <c r="E15" s="23">
        <f t="shared" ref="E15:L15" si="7">E16+E17+E18+E19+E20+E21+E22+E23+E24</f>
        <v>-9999.6000000000058</v>
      </c>
      <c r="F15" s="23">
        <f t="shared" si="7"/>
        <v>690196.3</v>
      </c>
      <c r="G15" s="23">
        <f t="shared" si="7"/>
        <v>1468718.7</v>
      </c>
      <c r="H15" s="23">
        <f t="shared" si="7"/>
        <v>-207979.80000000002</v>
      </c>
      <c r="I15" s="23">
        <f t="shared" si="7"/>
        <v>1260738.8999999999</v>
      </c>
      <c r="J15" s="23">
        <f t="shared" si="7"/>
        <v>784324.5</v>
      </c>
      <c r="K15" s="23">
        <f t="shared" si="7"/>
        <v>155826.50000000006</v>
      </c>
      <c r="L15" s="23">
        <f t="shared" si="7"/>
        <v>940151</v>
      </c>
      <c r="M15" s="24"/>
    </row>
    <row r="16" spans="1:13" s="11" customFormat="1" ht="141.75" x14ac:dyDescent="0.25">
      <c r="A16" s="22"/>
      <c r="B16" s="25" t="s">
        <v>49</v>
      </c>
      <c r="C16" s="25" t="s">
        <v>50</v>
      </c>
      <c r="D16" s="23">
        <v>102000</v>
      </c>
      <c r="E16" s="23">
        <f>F16-D16</f>
        <v>82000.399999999994</v>
      </c>
      <c r="F16" s="23">
        <v>184000.4</v>
      </c>
      <c r="G16" s="23">
        <v>122008.1</v>
      </c>
      <c r="H16" s="23">
        <f>I16-G16</f>
        <v>0</v>
      </c>
      <c r="I16" s="23">
        <v>122008.1</v>
      </c>
      <c r="J16" s="23">
        <v>0</v>
      </c>
      <c r="K16" s="23">
        <f>L16-J16</f>
        <v>0</v>
      </c>
      <c r="L16" s="23">
        <v>0</v>
      </c>
      <c r="M16" s="24" t="s">
        <v>105</v>
      </c>
    </row>
    <row r="17" spans="1:13" s="31" customFormat="1" ht="47.25" hidden="1" x14ac:dyDescent="0.25">
      <c r="A17" s="27"/>
      <c r="B17" s="28" t="s">
        <v>51</v>
      </c>
      <c r="C17" s="28" t="s">
        <v>52</v>
      </c>
      <c r="D17" s="29">
        <v>50000</v>
      </c>
      <c r="E17" s="29">
        <f t="shared" ref="E17:E24" si="8">F17-D17</f>
        <v>0</v>
      </c>
      <c r="F17" s="29">
        <v>50000</v>
      </c>
      <c r="G17" s="29">
        <v>100000</v>
      </c>
      <c r="H17" s="29">
        <f t="shared" ref="H17:H24" si="9">I17-G17</f>
        <v>0</v>
      </c>
      <c r="I17" s="29">
        <v>100000</v>
      </c>
      <c r="J17" s="29">
        <v>0</v>
      </c>
      <c r="K17" s="29">
        <f t="shared" ref="K17:K24" si="10">L17-J17</f>
        <v>0</v>
      </c>
      <c r="L17" s="29">
        <v>0</v>
      </c>
      <c r="M17" s="32"/>
    </row>
    <row r="18" spans="1:13" s="11" customFormat="1" ht="110.25" x14ac:dyDescent="0.25">
      <c r="A18" s="22"/>
      <c r="B18" s="25" t="s">
        <v>53</v>
      </c>
      <c r="C18" s="25" t="s">
        <v>54</v>
      </c>
      <c r="D18" s="23">
        <v>15000</v>
      </c>
      <c r="E18" s="23">
        <f t="shared" si="8"/>
        <v>0</v>
      </c>
      <c r="F18" s="23">
        <v>15000</v>
      </c>
      <c r="G18" s="23">
        <v>317295.90000000002</v>
      </c>
      <c r="H18" s="23">
        <f t="shared" si="9"/>
        <v>-207979.80000000002</v>
      </c>
      <c r="I18" s="23">
        <v>109316.1</v>
      </c>
      <c r="J18" s="23">
        <v>389324.5</v>
      </c>
      <c r="K18" s="23">
        <f t="shared" si="10"/>
        <v>207979.80000000005</v>
      </c>
      <c r="L18" s="23">
        <v>597304.30000000005</v>
      </c>
      <c r="M18" s="33" t="s">
        <v>103</v>
      </c>
    </row>
    <row r="19" spans="1:13" s="31" customFormat="1" ht="31.5" hidden="1" x14ac:dyDescent="0.25">
      <c r="A19" s="27"/>
      <c r="B19" s="28" t="s">
        <v>55</v>
      </c>
      <c r="C19" s="28" t="s">
        <v>56</v>
      </c>
      <c r="D19" s="29">
        <v>70000</v>
      </c>
      <c r="E19" s="29">
        <f t="shared" si="8"/>
        <v>0</v>
      </c>
      <c r="F19" s="29">
        <v>70000</v>
      </c>
      <c r="G19" s="29">
        <v>0</v>
      </c>
      <c r="H19" s="29">
        <f t="shared" si="9"/>
        <v>0</v>
      </c>
      <c r="I19" s="29">
        <v>0</v>
      </c>
      <c r="J19" s="29">
        <v>0</v>
      </c>
      <c r="K19" s="29">
        <f t="shared" si="10"/>
        <v>0</v>
      </c>
      <c r="L19" s="29">
        <v>0</v>
      </c>
      <c r="M19" s="32"/>
    </row>
    <row r="20" spans="1:13" s="11" customFormat="1" ht="15.75" x14ac:dyDescent="0.25">
      <c r="A20" s="22"/>
      <c r="B20" s="25" t="s">
        <v>24</v>
      </c>
      <c r="C20" s="34" t="s">
        <v>25</v>
      </c>
      <c r="D20" s="23">
        <v>246000</v>
      </c>
      <c r="E20" s="23">
        <f t="shared" si="8"/>
        <v>-92000</v>
      </c>
      <c r="F20" s="23">
        <v>154000</v>
      </c>
      <c r="G20" s="23">
        <v>279000</v>
      </c>
      <c r="H20" s="23">
        <f t="shared" si="9"/>
        <v>0</v>
      </c>
      <c r="I20" s="23">
        <v>279000</v>
      </c>
      <c r="J20" s="23">
        <v>0</v>
      </c>
      <c r="K20" s="23">
        <f t="shared" si="10"/>
        <v>0</v>
      </c>
      <c r="L20" s="23">
        <v>0</v>
      </c>
      <c r="M20" s="33"/>
    </row>
    <row r="21" spans="1:13" s="11" customFormat="1" ht="78.75" x14ac:dyDescent="0.25">
      <c r="A21" s="22"/>
      <c r="B21" s="60" t="s">
        <v>19</v>
      </c>
      <c r="C21" s="25" t="s">
        <v>57</v>
      </c>
      <c r="D21" s="23">
        <v>16000</v>
      </c>
      <c r="E21" s="23">
        <f t="shared" si="8"/>
        <v>0</v>
      </c>
      <c r="F21" s="23">
        <v>16000</v>
      </c>
      <c r="G21" s="23">
        <v>239204</v>
      </c>
      <c r="H21" s="23">
        <f t="shared" si="9"/>
        <v>0</v>
      </c>
      <c r="I21" s="23">
        <v>239204</v>
      </c>
      <c r="J21" s="23">
        <v>295000</v>
      </c>
      <c r="K21" s="23">
        <f t="shared" si="10"/>
        <v>-52153.299999999988</v>
      </c>
      <c r="L21" s="23">
        <v>242846.7</v>
      </c>
      <c r="M21" s="33" t="s">
        <v>104</v>
      </c>
    </row>
    <row r="22" spans="1:13" s="31" customFormat="1" ht="31.5" hidden="1" x14ac:dyDescent="0.25">
      <c r="A22" s="27"/>
      <c r="B22" s="61"/>
      <c r="C22" s="28" t="s">
        <v>58</v>
      </c>
      <c r="D22" s="29">
        <v>8000</v>
      </c>
      <c r="E22" s="29">
        <f t="shared" si="8"/>
        <v>0</v>
      </c>
      <c r="F22" s="29">
        <v>8000</v>
      </c>
      <c r="G22" s="29">
        <v>8000</v>
      </c>
      <c r="H22" s="29">
        <f t="shared" si="9"/>
        <v>0</v>
      </c>
      <c r="I22" s="29">
        <v>8000</v>
      </c>
      <c r="J22" s="29">
        <v>50000</v>
      </c>
      <c r="K22" s="29">
        <f t="shared" si="10"/>
        <v>0</v>
      </c>
      <c r="L22" s="29">
        <v>50000</v>
      </c>
      <c r="M22" s="32"/>
    </row>
    <row r="23" spans="1:13" s="31" customFormat="1" ht="47.25" hidden="1" x14ac:dyDescent="0.25">
      <c r="A23" s="27"/>
      <c r="B23" s="62"/>
      <c r="C23" s="28" t="s">
        <v>59</v>
      </c>
      <c r="D23" s="29">
        <v>8000</v>
      </c>
      <c r="E23" s="29">
        <f t="shared" si="8"/>
        <v>0</v>
      </c>
      <c r="F23" s="29">
        <v>8000</v>
      </c>
      <c r="G23" s="29">
        <v>8000</v>
      </c>
      <c r="H23" s="29">
        <f t="shared" si="9"/>
        <v>0</v>
      </c>
      <c r="I23" s="29">
        <v>8000</v>
      </c>
      <c r="J23" s="29">
        <v>50000</v>
      </c>
      <c r="K23" s="29">
        <f t="shared" si="10"/>
        <v>0</v>
      </c>
      <c r="L23" s="29">
        <v>50000</v>
      </c>
      <c r="M23" s="32"/>
    </row>
    <row r="24" spans="1:13" s="31" customFormat="1" ht="47.25" hidden="1" x14ac:dyDescent="0.25">
      <c r="A24" s="27"/>
      <c r="B24" s="28" t="s">
        <v>60</v>
      </c>
      <c r="C24" s="28" t="s">
        <v>61</v>
      </c>
      <c r="D24" s="29">
        <v>185195.9</v>
      </c>
      <c r="E24" s="29">
        <f t="shared" si="8"/>
        <v>0</v>
      </c>
      <c r="F24" s="29">
        <v>185195.9</v>
      </c>
      <c r="G24" s="29">
        <v>395210.7</v>
      </c>
      <c r="H24" s="29">
        <f t="shared" si="9"/>
        <v>0</v>
      </c>
      <c r="I24" s="29">
        <v>395210.7</v>
      </c>
      <c r="J24" s="29">
        <v>0</v>
      </c>
      <c r="K24" s="29">
        <f t="shared" si="10"/>
        <v>0</v>
      </c>
      <c r="L24" s="29">
        <v>0</v>
      </c>
      <c r="M24" s="32"/>
    </row>
    <row r="25" spans="1:13" s="21" customFormat="1" ht="36.75" customHeight="1" x14ac:dyDescent="0.25">
      <c r="A25" s="19"/>
      <c r="B25" s="59" t="s">
        <v>26</v>
      </c>
      <c r="C25" s="59"/>
      <c r="D25" s="16">
        <f>D26</f>
        <v>70000</v>
      </c>
      <c r="E25" s="16">
        <f t="shared" ref="E25:L25" si="11">E26</f>
        <v>99500</v>
      </c>
      <c r="F25" s="16">
        <f t="shared" si="11"/>
        <v>169500</v>
      </c>
      <c r="G25" s="16">
        <f t="shared" si="11"/>
        <v>0</v>
      </c>
      <c r="H25" s="16">
        <f t="shared" si="11"/>
        <v>0</v>
      </c>
      <c r="I25" s="16">
        <f t="shared" si="11"/>
        <v>0</v>
      </c>
      <c r="J25" s="16">
        <f t="shared" si="11"/>
        <v>0</v>
      </c>
      <c r="K25" s="16">
        <f t="shared" si="11"/>
        <v>0</v>
      </c>
      <c r="L25" s="16">
        <f t="shared" si="11"/>
        <v>0</v>
      </c>
      <c r="M25" s="20"/>
    </row>
    <row r="26" spans="1:13" s="11" customFormat="1" ht="16.5" customHeight="1" x14ac:dyDescent="0.25">
      <c r="A26" s="22"/>
      <c r="B26" s="53" t="s">
        <v>27</v>
      </c>
      <c r="C26" s="53"/>
      <c r="D26" s="23">
        <f>D27+D28</f>
        <v>70000</v>
      </c>
      <c r="E26" s="23">
        <f t="shared" ref="E26:L26" si="12">E27+E28</f>
        <v>99500</v>
      </c>
      <c r="F26" s="23">
        <f t="shared" si="12"/>
        <v>169500</v>
      </c>
      <c r="G26" s="23">
        <f t="shared" si="12"/>
        <v>0</v>
      </c>
      <c r="H26" s="23">
        <f t="shared" si="12"/>
        <v>0</v>
      </c>
      <c r="I26" s="23">
        <f t="shared" si="12"/>
        <v>0</v>
      </c>
      <c r="J26" s="23">
        <f t="shared" si="12"/>
        <v>0</v>
      </c>
      <c r="K26" s="23">
        <f t="shared" si="12"/>
        <v>0</v>
      </c>
      <c r="L26" s="23">
        <f t="shared" si="12"/>
        <v>0</v>
      </c>
      <c r="M26" s="24"/>
    </row>
    <row r="27" spans="1:13" s="31" customFormat="1" ht="47.25" hidden="1" customHeight="1" x14ac:dyDescent="0.25">
      <c r="A27" s="27"/>
      <c r="B27" s="28" t="s">
        <v>62</v>
      </c>
      <c r="C27" s="28" t="s">
        <v>63</v>
      </c>
      <c r="D27" s="29">
        <v>70000</v>
      </c>
      <c r="E27" s="29">
        <f t="shared" ref="E27:E28" si="13">F27-D27</f>
        <v>0</v>
      </c>
      <c r="F27" s="29">
        <v>70000</v>
      </c>
      <c r="G27" s="29">
        <v>0</v>
      </c>
      <c r="H27" s="29">
        <f t="shared" ref="H27:H28" si="14">I27-G27</f>
        <v>0</v>
      </c>
      <c r="I27" s="29">
        <v>0</v>
      </c>
      <c r="J27" s="29">
        <v>0</v>
      </c>
      <c r="K27" s="29">
        <f t="shared" ref="K27:K28" si="15">L27-J27</f>
        <v>0</v>
      </c>
      <c r="L27" s="29">
        <v>0</v>
      </c>
    </row>
    <row r="28" spans="1:13" s="11" customFormat="1" ht="63" x14ac:dyDescent="0.25">
      <c r="A28" s="22"/>
      <c r="B28" s="25" t="s">
        <v>38</v>
      </c>
      <c r="C28" s="34" t="s">
        <v>28</v>
      </c>
      <c r="D28" s="23">
        <v>0</v>
      </c>
      <c r="E28" s="23">
        <f t="shared" si="13"/>
        <v>99500</v>
      </c>
      <c r="F28" s="23">
        <v>99500</v>
      </c>
      <c r="G28" s="23">
        <v>0</v>
      </c>
      <c r="H28" s="23">
        <f t="shared" si="14"/>
        <v>0</v>
      </c>
      <c r="I28" s="23">
        <v>0</v>
      </c>
      <c r="J28" s="23">
        <v>0</v>
      </c>
      <c r="K28" s="23">
        <f t="shared" si="15"/>
        <v>0</v>
      </c>
      <c r="L28" s="23">
        <v>0</v>
      </c>
      <c r="M28" s="26" t="s">
        <v>99</v>
      </c>
    </row>
    <row r="29" spans="1:13" s="21" customFormat="1" ht="31.5" customHeight="1" x14ac:dyDescent="0.25">
      <c r="A29" s="19"/>
      <c r="B29" s="59" t="s">
        <v>29</v>
      </c>
      <c r="C29" s="59"/>
      <c r="D29" s="16">
        <f>D30</f>
        <v>217180.5</v>
      </c>
      <c r="E29" s="16">
        <f t="shared" ref="E29:L29" si="16">E30</f>
        <v>0</v>
      </c>
      <c r="F29" s="16">
        <f t="shared" si="16"/>
        <v>217180.5</v>
      </c>
      <c r="G29" s="16">
        <f t="shared" si="16"/>
        <v>146116.6</v>
      </c>
      <c r="H29" s="16">
        <f t="shared" si="16"/>
        <v>169134.5</v>
      </c>
      <c r="I29" s="16">
        <f t="shared" si="16"/>
        <v>315251.09999999998</v>
      </c>
      <c r="J29" s="16">
        <f t="shared" si="16"/>
        <v>166688.4</v>
      </c>
      <c r="K29" s="16">
        <f t="shared" si="16"/>
        <v>0</v>
      </c>
      <c r="L29" s="16">
        <f t="shared" si="16"/>
        <v>166688.4</v>
      </c>
      <c r="M29" s="20"/>
    </row>
    <row r="30" spans="1:13" s="11" customFormat="1" ht="33" customHeight="1" x14ac:dyDescent="0.25">
      <c r="A30" s="22"/>
      <c r="B30" s="53" t="s">
        <v>39</v>
      </c>
      <c r="C30" s="53"/>
      <c r="D30" s="23">
        <f>D31+D32</f>
        <v>217180.5</v>
      </c>
      <c r="E30" s="23">
        <f t="shared" ref="E30:L30" si="17">E31+E32</f>
        <v>0</v>
      </c>
      <c r="F30" s="23">
        <f t="shared" si="17"/>
        <v>217180.5</v>
      </c>
      <c r="G30" s="23">
        <f t="shared" si="17"/>
        <v>146116.6</v>
      </c>
      <c r="H30" s="23">
        <f t="shared" si="17"/>
        <v>169134.5</v>
      </c>
      <c r="I30" s="23">
        <f t="shared" si="17"/>
        <v>315251.09999999998</v>
      </c>
      <c r="J30" s="23">
        <f t="shared" si="17"/>
        <v>166688.4</v>
      </c>
      <c r="K30" s="23">
        <f t="shared" si="17"/>
        <v>0</v>
      </c>
      <c r="L30" s="23">
        <f t="shared" si="17"/>
        <v>166688.4</v>
      </c>
      <c r="M30" s="24"/>
    </row>
    <row r="31" spans="1:13" s="11" customFormat="1" ht="47.25" x14ac:dyDescent="0.25">
      <c r="A31" s="22"/>
      <c r="B31" s="25" t="s">
        <v>18</v>
      </c>
      <c r="C31" s="25" t="s">
        <v>40</v>
      </c>
      <c r="D31" s="23">
        <v>197138.2</v>
      </c>
      <c r="E31" s="23">
        <f t="shared" ref="E31:E32" si="18">F31-D31</f>
        <v>0</v>
      </c>
      <c r="F31" s="23">
        <v>197138.2</v>
      </c>
      <c r="G31" s="23">
        <v>49486.3</v>
      </c>
      <c r="H31" s="23">
        <f t="shared" ref="H31:H32" si="19">I31-G31</f>
        <v>169134.5</v>
      </c>
      <c r="I31" s="23">
        <v>218620.79999999999</v>
      </c>
      <c r="J31" s="23">
        <v>0</v>
      </c>
      <c r="K31" s="23">
        <f t="shared" ref="K31:K32" si="20">L31-J31</f>
        <v>0</v>
      </c>
      <c r="L31" s="23">
        <v>0</v>
      </c>
      <c r="M31" s="24" t="s">
        <v>100</v>
      </c>
    </row>
    <row r="32" spans="1:13" s="31" customFormat="1" ht="47.25" hidden="1" x14ac:dyDescent="0.25">
      <c r="A32" s="27"/>
      <c r="B32" s="28" t="s">
        <v>19</v>
      </c>
      <c r="C32" s="35" t="s">
        <v>41</v>
      </c>
      <c r="D32" s="29">
        <v>20042.3</v>
      </c>
      <c r="E32" s="29">
        <f t="shared" si="18"/>
        <v>0</v>
      </c>
      <c r="F32" s="29">
        <v>20042.3</v>
      </c>
      <c r="G32" s="29">
        <v>96630.3</v>
      </c>
      <c r="H32" s="29">
        <f t="shared" si="19"/>
        <v>0</v>
      </c>
      <c r="I32" s="29">
        <v>96630.3</v>
      </c>
      <c r="J32" s="29">
        <v>166688.4</v>
      </c>
      <c r="K32" s="29">
        <f t="shared" si="20"/>
        <v>0</v>
      </c>
      <c r="L32" s="29">
        <v>166688.4</v>
      </c>
      <c r="M32" s="32"/>
    </row>
    <row r="33" spans="1:13" s="21" customFormat="1" ht="36" customHeight="1" x14ac:dyDescent="0.25">
      <c r="A33" s="19"/>
      <c r="B33" s="59" t="s">
        <v>30</v>
      </c>
      <c r="C33" s="59"/>
      <c r="D33" s="16">
        <f>D34</f>
        <v>525623.19999999995</v>
      </c>
      <c r="E33" s="16">
        <f t="shared" ref="E33:L33" si="21">E34</f>
        <v>431622.99999999994</v>
      </c>
      <c r="F33" s="16">
        <f t="shared" si="21"/>
        <v>957246.2</v>
      </c>
      <c r="G33" s="16">
        <f t="shared" si="21"/>
        <v>0</v>
      </c>
      <c r="H33" s="16">
        <f t="shared" si="21"/>
        <v>427623</v>
      </c>
      <c r="I33" s="16">
        <f t="shared" si="21"/>
        <v>427623</v>
      </c>
      <c r="J33" s="16">
        <f t="shared" si="21"/>
        <v>0</v>
      </c>
      <c r="K33" s="16">
        <f t="shared" si="21"/>
        <v>0</v>
      </c>
      <c r="L33" s="16">
        <f t="shared" si="21"/>
        <v>0</v>
      </c>
      <c r="M33" s="20"/>
    </row>
    <row r="34" spans="1:13" s="21" customFormat="1" ht="38.25" customHeight="1" x14ac:dyDescent="0.25">
      <c r="A34" s="19"/>
      <c r="B34" s="53" t="s">
        <v>15</v>
      </c>
      <c r="C34" s="53"/>
      <c r="D34" s="23">
        <f>D35+D36</f>
        <v>525623.19999999995</v>
      </c>
      <c r="E34" s="23">
        <f t="shared" ref="E34:L34" si="22">E35+E36</f>
        <v>431622.99999999994</v>
      </c>
      <c r="F34" s="23">
        <f t="shared" si="22"/>
        <v>957246.2</v>
      </c>
      <c r="G34" s="23">
        <f t="shared" si="22"/>
        <v>0</v>
      </c>
      <c r="H34" s="23">
        <f t="shared" si="22"/>
        <v>427623</v>
      </c>
      <c r="I34" s="23">
        <f t="shared" si="22"/>
        <v>427623</v>
      </c>
      <c r="J34" s="23">
        <f t="shared" si="22"/>
        <v>0</v>
      </c>
      <c r="K34" s="23">
        <f t="shared" si="22"/>
        <v>0</v>
      </c>
      <c r="L34" s="23">
        <f t="shared" si="22"/>
        <v>0</v>
      </c>
      <c r="M34" s="20"/>
    </row>
    <row r="35" spans="1:13" s="21" customFormat="1" ht="38.25" customHeight="1" x14ac:dyDescent="0.25">
      <c r="A35" s="19"/>
      <c r="B35" s="25" t="s">
        <v>49</v>
      </c>
      <c r="C35" s="25" t="s">
        <v>64</v>
      </c>
      <c r="D35" s="23">
        <v>427623.2</v>
      </c>
      <c r="E35" s="23">
        <f t="shared" ref="E35:E36" si="23">F35-D35</f>
        <v>427622.99999999994</v>
      </c>
      <c r="F35" s="23">
        <v>855246.2</v>
      </c>
      <c r="G35" s="23">
        <v>0</v>
      </c>
      <c r="H35" s="23">
        <f t="shared" ref="H35:H36" si="24">I35-G35</f>
        <v>427623</v>
      </c>
      <c r="I35" s="23">
        <v>427623</v>
      </c>
      <c r="J35" s="23">
        <v>0</v>
      </c>
      <c r="K35" s="23">
        <f t="shared" ref="K35:K36" si="25">L35-J35</f>
        <v>0</v>
      </c>
      <c r="L35" s="23">
        <v>0</v>
      </c>
      <c r="M35" s="24" t="s">
        <v>101</v>
      </c>
    </row>
    <row r="36" spans="1:13" s="21" customFormat="1" ht="31.5" x14ac:dyDescent="0.25">
      <c r="A36" s="19"/>
      <c r="B36" s="25" t="s">
        <v>19</v>
      </c>
      <c r="C36" s="25" t="s">
        <v>20</v>
      </c>
      <c r="D36" s="23">
        <v>98000</v>
      </c>
      <c r="E36" s="23">
        <f t="shared" si="23"/>
        <v>4000</v>
      </c>
      <c r="F36" s="23">
        <v>102000</v>
      </c>
      <c r="G36" s="23">
        <v>0</v>
      </c>
      <c r="H36" s="23">
        <f t="shared" si="24"/>
        <v>0</v>
      </c>
      <c r="I36" s="23">
        <v>0</v>
      </c>
      <c r="J36" s="23">
        <v>0</v>
      </c>
      <c r="K36" s="23">
        <f t="shared" si="25"/>
        <v>0</v>
      </c>
      <c r="L36" s="23">
        <v>0</v>
      </c>
      <c r="M36" s="33" t="s">
        <v>102</v>
      </c>
    </row>
    <row r="37" spans="1:13" s="21" customFormat="1" ht="36" customHeight="1" x14ac:dyDescent="0.25">
      <c r="A37" s="19"/>
      <c r="B37" s="59" t="s">
        <v>31</v>
      </c>
      <c r="C37" s="59"/>
      <c r="D37" s="16">
        <f>D38</f>
        <v>31046</v>
      </c>
      <c r="E37" s="16">
        <f t="shared" ref="E37:L37" si="26">E38</f>
        <v>0</v>
      </c>
      <c r="F37" s="16">
        <f t="shared" si="26"/>
        <v>31046</v>
      </c>
      <c r="G37" s="16">
        <f t="shared" si="26"/>
        <v>103000</v>
      </c>
      <c r="H37" s="16">
        <f t="shared" si="26"/>
        <v>0</v>
      </c>
      <c r="I37" s="16">
        <f t="shared" si="26"/>
        <v>103000</v>
      </c>
      <c r="J37" s="16">
        <f t="shared" si="26"/>
        <v>30000</v>
      </c>
      <c r="K37" s="16">
        <f t="shared" si="26"/>
        <v>0</v>
      </c>
      <c r="L37" s="16">
        <f t="shared" si="26"/>
        <v>30000</v>
      </c>
      <c r="M37" s="20"/>
    </row>
    <row r="38" spans="1:13" s="31" customFormat="1" ht="39.75" hidden="1" customHeight="1" x14ac:dyDescent="0.25">
      <c r="A38" s="27"/>
      <c r="B38" s="63" t="s">
        <v>2</v>
      </c>
      <c r="C38" s="63"/>
      <c r="D38" s="29">
        <f>D39+D40</f>
        <v>31046</v>
      </c>
      <c r="E38" s="29">
        <f t="shared" ref="E38:L38" si="27">E39+E40</f>
        <v>0</v>
      </c>
      <c r="F38" s="29">
        <f t="shared" si="27"/>
        <v>31046</v>
      </c>
      <c r="G38" s="29">
        <f t="shared" si="27"/>
        <v>103000</v>
      </c>
      <c r="H38" s="29">
        <f t="shared" si="27"/>
        <v>0</v>
      </c>
      <c r="I38" s="29">
        <f t="shared" si="27"/>
        <v>103000</v>
      </c>
      <c r="J38" s="29">
        <f t="shared" si="27"/>
        <v>30000</v>
      </c>
      <c r="K38" s="29">
        <f t="shared" si="27"/>
        <v>0</v>
      </c>
      <c r="L38" s="29">
        <f t="shared" si="27"/>
        <v>30000</v>
      </c>
      <c r="M38" s="32"/>
    </row>
    <row r="39" spans="1:13" s="31" customFormat="1" ht="31.5" hidden="1" x14ac:dyDescent="0.25">
      <c r="A39" s="27"/>
      <c r="B39" s="64" t="s">
        <v>5</v>
      </c>
      <c r="C39" s="28" t="s">
        <v>32</v>
      </c>
      <c r="D39" s="29">
        <v>11700</v>
      </c>
      <c r="E39" s="29">
        <f t="shared" ref="E39" si="28">F39-D39</f>
        <v>0</v>
      </c>
      <c r="F39" s="29">
        <v>11700</v>
      </c>
      <c r="G39" s="29">
        <v>92346</v>
      </c>
      <c r="H39" s="29">
        <f t="shared" ref="H39:H40" si="29">I39-G39</f>
        <v>0</v>
      </c>
      <c r="I39" s="29">
        <v>92346</v>
      </c>
      <c r="J39" s="29">
        <v>30000</v>
      </c>
      <c r="K39" s="29">
        <f t="shared" ref="K39:K40" si="30">L39-J39</f>
        <v>0</v>
      </c>
      <c r="L39" s="29">
        <v>30000</v>
      </c>
      <c r="M39" s="32"/>
    </row>
    <row r="40" spans="1:13" s="31" customFormat="1" ht="31.5" hidden="1" x14ac:dyDescent="0.25">
      <c r="A40" s="27"/>
      <c r="B40" s="65"/>
      <c r="C40" s="28" t="s">
        <v>65</v>
      </c>
      <c r="D40" s="29">
        <v>19346</v>
      </c>
      <c r="E40" s="29">
        <v>0</v>
      </c>
      <c r="F40" s="29">
        <v>19346</v>
      </c>
      <c r="G40" s="29">
        <v>10654</v>
      </c>
      <c r="H40" s="29">
        <f t="shared" si="29"/>
        <v>0</v>
      </c>
      <c r="I40" s="29">
        <v>10654</v>
      </c>
      <c r="J40" s="29">
        <v>0</v>
      </c>
      <c r="K40" s="29">
        <f t="shared" si="30"/>
        <v>0</v>
      </c>
      <c r="L40" s="29">
        <v>0</v>
      </c>
      <c r="M40" s="32"/>
    </row>
    <row r="41" spans="1:13" s="21" customFormat="1" ht="15.75" x14ac:dyDescent="0.25">
      <c r="A41" s="19"/>
      <c r="B41" s="59" t="s">
        <v>33</v>
      </c>
      <c r="C41" s="59"/>
      <c r="D41" s="16">
        <f>D42</f>
        <v>12000</v>
      </c>
      <c r="E41" s="16">
        <f t="shared" ref="E41:L42" si="31">E42</f>
        <v>0</v>
      </c>
      <c r="F41" s="16">
        <f t="shared" si="31"/>
        <v>12000</v>
      </c>
      <c r="G41" s="16">
        <f t="shared" si="31"/>
        <v>70000</v>
      </c>
      <c r="H41" s="16">
        <f t="shared" si="31"/>
        <v>0</v>
      </c>
      <c r="I41" s="16">
        <f t="shared" si="31"/>
        <v>70000</v>
      </c>
      <c r="J41" s="16">
        <f t="shared" si="31"/>
        <v>0</v>
      </c>
      <c r="K41" s="16">
        <f t="shared" si="31"/>
        <v>0</v>
      </c>
      <c r="L41" s="16">
        <f t="shared" si="31"/>
        <v>0</v>
      </c>
      <c r="M41" s="36"/>
    </row>
    <row r="42" spans="1:13" s="39" customFormat="1" ht="15.75" hidden="1" x14ac:dyDescent="0.25">
      <c r="A42" s="37"/>
      <c r="B42" s="63" t="s">
        <v>44</v>
      </c>
      <c r="C42" s="63"/>
      <c r="D42" s="29">
        <f>D43</f>
        <v>12000</v>
      </c>
      <c r="E42" s="29">
        <f t="shared" si="31"/>
        <v>0</v>
      </c>
      <c r="F42" s="29">
        <f t="shared" si="31"/>
        <v>12000</v>
      </c>
      <c r="G42" s="29">
        <f t="shared" si="31"/>
        <v>70000</v>
      </c>
      <c r="H42" s="29">
        <f t="shared" ref="H42:H43" si="32">I42-G42</f>
        <v>0</v>
      </c>
      <c r="I42" s="29">
        <f t="shared" si="31"/>
        <v>70000</v>
      </c>
      <c r="J42" s="29">
        <f t="shared" si="31"/>
        <v>0</v>
      </c>
      <c r="K42" s="29">
        <f t="shared" si="31"/>
        <v>0</v>
      </c>
      <c r="L42" s="29">
        <f t="shared" si="31"/>
        <v>0</v>
      </c>
      <c r="M42" s="38"/>
    </row>
    <row r="43" spans="1:13" s="39" customFormat="1" ht="47.25" hidden="1" x14ac:dyDescent="0.25">
      <c r="A43" s="37"/>
      <c r="B43" s="40" t="s">
        <v>42</v>
      </c>
      <c r="C43" s="28" t="s">
        <v>43</v>
      </c>
      <c r="D43" s="29">
        <v>12000</v>
      </c>
      <c r="E43" s="29">
        <f t="shared" ref="E43" si="33">F43-D43</f>
        <v>0</v>
      </c>
      <c r="F43" s="29">
        <v>12000</v>
      </c>
      <c r="G43" s="29">
        <v>70000</v>
      </c>
      <c r="H43" s="29">
        <f t="shared" si="32"/>
        <v>0</v>
      </c>
      <c r="I43" s="29">
        <v>70000</v>
      </c>
      <c r="J43" s="29">
        <v>0</v>
      </c>
      <c r="K43" s="29">
        <f t="shared" ref="K43" si="34">L43-J43</f>
        <v>0</v>
      </c>
      <c r="L43" s="29">
        <v>0</v>
      </c>
      <c r="M43" s="32"/>
    </row>
    <row r="44" spans="1:13" s="43" customFormat="1" ht="15.75" x14ac:dyDescent="0.25">
      <c r="A44" s="41"/>
      <c r="B44" s="67" t="s">
        <v>11</v>
      </c>
      <c r="C44" s="67"/>
      <c r="D44" s="68">
        <f>D45</f>
        <v>3181021.9</v>
      </c>
      <c r="E44" s="68">
        <f t="shared" ref="E44:L45" si="35">E45</f>
        <v>-840052.19999999984</v>
      </c>
      <c r="F44" s="68">
        <f t="shared" si="35"/>
        <v>2340969.7000000002</v>
      </c>
      <c r="G44" s="68">
        <f t="shared" si="35"/>
        <v>4077693.3</v>
      </c>
      <c r="H44" s="68">
        <f t="shared" si="35"/>
        <v>-5.8207660913467407E-11</v>
      </c>
      <c r="I44" s="68">
        <f t="shared" si="35"/>
        <v>4077693.3</v>
      </c>
      <c r="J44" s="68">
        <f t="shared" si="35"/>
        <v>4321954.7</v>
      </c>
      <c r="K44" s="68">
        <f t="shared" si="35"/>
        <v>16208.5</v>
      </c>
      <c r="L44" s="68">
        <f t="shared" si="35"/>
        <v>4338163.2</v>
      </c>
      <c r="M44" s="42"/>
    </row>
    <row r="45" spans="1:13" s="43" customFormat="1" ht="32.25" customHeight="1" x14ac:dyDescent="0.25">
      <c r="A45" s="41"/>
      <c r="B45" s="67" t="s">
        <v>33</v>
      </c>
      <c r="C45" s="67"/>
      <c r="D45" s="68">
        <f>D46+D62</f>
        <v>3181021.9</v>
      </c>
      <c r="E45" s="68">
        <f t="shared" ref="E45:L45" si="36">E46+E62</f>
        <v>-840052.19999999984</v>
      </c>
      <c r="F45" s="68">
        <f t="shared" si="36"/>
        <v>2340969.7000000002</v>
      </c>
      <c r="G45" s="68">
        <f t="shared" si="36"/>
        <v>4077693.3</v>
      </c>
      <c r="H45" s="68">
        <f t="shared" si="36"/>
        <v>-5.8207660913467407E-11</v>
      </c>
      <c r="I45" s="68">
        <f t="shared" si="36"/>
        <v>4077693.3</v>
      </c>
      <c r="J45" s="68">
        <f t="shared" si="36"/>
        <v>4321954.7</v>
      </c>
      <c r="K45" s="68">
        <f t="shared" si="36"/>
        <v>16208.5</v>
      </c>
      <c r="L45" s="68">
        <f t="shared" si="36"/>
        <v>4338163.2</v>
      </c>
      <c r="M45" s="44"/>
    </row>
    <row r="46" spans="1:13" s="43" customFormat="1" ht="15.75" customHeight="1" x14ac:dyDescent="0.25">
      <c r="A46" s="41"/>
      <c r="B46" s="66" t="s">
        <v>1</v>
      </c>
      <c r="C46" s="66"/>
      <c r="D46" s="45">
        <v>3181021.9</v>
      </c>
      <c r="E46" s="45">
        <f>SUM(E47:E61)</f>
        <v>-840142.19999999984</v>
      </c>
      <c r="F46" s="45">
        <f>D46+E46</f>
        <v>2340879.7000000002</v>
      </c>
      <c r="G46" s="45">
        <v>4077693.3</v>
      </c>
      <c r="H46" s="45">
        <f>SUM(H47:H61)</f>
        <v>-5.8207660913467407E-11</v>
      </c>
      <c r="I46" s="45">
        <f>G46+H46</f>
        <v>4077693.3</v>
      </c>
      <c r="J46" s="45">
        <v>4321954.7</v>
      </c>
      <c r="K46" s="45">
        <f>SUM(K47:K61)</f>
        <v>16208.5</v>
      </c>
      <c r="L46" s="45">
        <f>J46+K46</f>
        <v>4338163.2</v>
      </c>
      <c r="M46" s="44"/>
    </row>
    <row r="47" spans="1:13" ht="110.25" x14ac:dyDescent="0.25">
      <c r="B47" s="49" t="s">
        <v>66</v>
      </c>
      <c r="C47" s="46" t="s">
        <v>67</v>
      </c>
      <c r="D47" s="45">
        <v>1113794.8999999999</v>
      </c>
      <c r="E47" s="45">
        <v>316976.40000000014</v>
      </c>
      <c r="F47" s="45">
        <f t="shared" ref="F47:F61" si="37">D47+E47</f>
        <v>1430771.3</v>
      </c>
      <c r="G47" s="45">
        <v>0</v>
      </c>
      <c r="H47" s="45">
        <v>0</v>
      </c>
      <c r="I47" s="45">
        <f t="shared" ref="I47:I61" si="38">G47+H47</f>
        <v>0</v>
      </c>
      <c r="J47" s="45">
        <v>0</v>
      </c>
      <c r="K47" s="45">
        <v>0</v>
      </c>
      <c r="L47" s="45">
        <f t="shared" ref="L47:L61" si="39">J47+K47</f>
        <v>0</v>
      </c>
      <c r="M47" s="44" t="s">
        <v>84</v>
      </c>
    </row>
    <row r="48" spans="1:13" ht="78.75" x14ac:dyDescent="0.25">
      <c r="B48" s="50"/>
      <c r="C48" s="42" t="s">
        <v>68</v>
      </c>
      <c r="D48" s="45">
        <v>200000</v>
      </c>
      <c r="E48" s="45">
        <v>156602.79999999999</v>
      </c>
      <c r="F48" s="45">
        <f t="shared" si="37"/>
        <v>356602.8</v>
      </c>
      <c r="G48" s="45">
        <v>990000</v>
      </c>
      <c r="H48" s="45">
        <v>-149547</v>
      </c>
      <c r="I48" s="45">
        <f t="shared" si="38"/>
        <v>840453</v>
      </c>
      <c r="J48" s="45">
        <v>392277.4</v>
      </c>
      <c r="K48" s="45">
        <v>49547</v>
      </c>
      <c r="L48" s="45">
        <f t="shared" si="39"/>
        <v>441824.4</v>
      </c>
      <c r="M48" s="44" t="s">
        <v>85</v>
      </c>
    </row>
    <row r="49" spans="1:13" ht="94.5" x14ac:dyDescent="0.25">
      <c r="B49" s="51"/>
      <c r="C49" s="42" t="s">
        <v>69</v>
      </c>
      <c r="D49" s="45">
        <v>0</v>
      </c>
      <c r="E49" s="45">
        <v>2000</v>
      </c>
      <c r="F49" s="45">
        <f t="shared" si="37"/>
        <v>2000</v>
      </c>
      <c r="G49" s="45">
        <v>0</v>
      </c>
      <c r="H49" s="45">
        <v>0</v>
      </c>
      <c r="I49" s="45">
        <f t="shared" si="38"/>
        <v>0</v>
      </c>
      <c r="J49" s="45">
        <v>0</v>
      </c>
      <c r="K49" s="45">
        <v>0</v>
      </c>
      <c r="L49" s="45">
        <f t="shared" si="39"/>
        <v>0</v>
      </c>
      <c r="M49" s="44" t="s">
        <v>89</v>
      </c>
    </row>
    <row r="50" spans="1:13" ht="110.25" x14ac:dyDescent="0.25">
      <c r="B50" s="49" t="s">
        <v>5</v>
      </c>
      <c r="C50" s="46" t="s">
        <v>71</v>
      </c>
      <c r="D50" s="45">
        <v>35119.599999999999</v>
      </c>
      <c r="E50" s="45">
        <v>-9200</v>
      </c>
      <c r="F50" s="45">
        <f t="shared" si="37"/>
        <v>25919.599999999999</v>
      </c>
      <c r="G50" s="45">
        <v>772820.9</v>
      </c>
      <c r="H50" s="45">
        <v>-322820.90000000002</v>
      </c>
      <c r="I50" s="45">
        <f t="shared" si="38"/>
        <v>450000</v>
      </c>
      <c r="J50" s="45">
        <v>0</v>
      </c>
      <c r="K50" s="45">
        <v>340704.1</v>
      </c>
      <c r="L50" s="45">
        <f t="shared" si="39"/>
        <v>340704.1</v>
      </c>
      <c r="M50" s="44" t="s">
        <v>86</v>
      </c>
    </row>
    <row r="51" spans="1:13" ht="110.25" x14ac:dyDescent="0.25">
      <c r="B51" s="51"/>
      <c r="C51" s="46" t="s">
        <v>70</v>
      </c>
      <c r="D51" s="45">
        <v>0</v>
      </c>
      <c r="E51" s="45">
        <v>0</v>
      </c>
      <c r="F51" s="45">
        <f t="shared" si="37"/>
        <v>0</v>
      </c>
      <c r="G51" s="45">
        <v>0</v>
      </c>
      <c r="H51" s="45">
        <v>2650</v>
      </c>
      <c r="I51" s="45">
        <f t="shared" si="38"/>
        <v>2650</v>
      </c>
      <c r="J51" s="45">
        <v>8800</v>
      </c>
      <c r="K51" s="45">
        <v>-2650</v>
      </c>
      <c r="L51" s="45">
        <f t="shared" si="39"/>
        <v>6150</v>
      </c>
      <c r="M51" s="44" t="s">
        <v>87</v>
      </c>
    </row>
    <row r="52" spans="1:13" ht="47.25" x14ac:dyDescent="0.25">
      <c r="B52" s="49" t="s">
        <v>72</v>
      </c>
      <c r="C52" s="46" t="s">
        <v>74</v>
      </c>
      <c r="D52" s="45">
        <v>0</v>
      </c>
      <c r="E52" s="45">
        <v>2840</v>
      </c>
      <c r="F52" s="45">
        <f t="shared" si="37"/>
        <v>2840</v>
      </c>
      <c r="G52" s="45">
        <v>40306.5</v>
      </c>
      <c r="H52" s="45">
        <v>-2673</v>
      </c>
      <c r="I52" s="45">
        <f t="shared" si="38"/>
        <v>37633.5</v>
      </c>
      <c r="J52" s="45">
        <v>590664.6</v>
      </c>
      <c r="K52" s="45">
        <v>-262365.69999999995</v>
      </c>
      <c r="L52" s="45">
        <f t="shared" si="39"/>
        <v>328298.90000000002</v>
      </c>
      <c r="M52" s="44" t="s">
        <v>88</v>
      </c>
    </row>
    <row r="53" spans="1:13" ht="63" x14ac:dyDescent="0.25">
      <c r="B53" s="51"/>
      <c r="C53" s="46" t="s">
        <v>73</v>
      </c>
      <c r="D53" s="45">
        <v>0</v>
      </c>
      <c r="E53" s="45">
        <v>2450</v>
      </c>
      <c r="F53" s="45">
        <f t="shared" si="37"/>
        <v>2450</v>
      </c>
      <c r="G53" s="45">
        <v>10935</v>
      </c>
      <c r="H53" s="45">
        <v>-835</v>
      </c>
      <c r="I53" s="45">
        <f t="shared" si="38"/>
        <v>10100</v>
      </c>
      <c r="J53" s="45">
        <v>168007</v>
      </c>
      <c r="K53" s="45">
        <v>0</v>
      </c>
      <c r="L53" s="45">
        <f t="shared" si="39"/>
        <v>168007</v>
      </c>
      <c r="M53" s="44" t="s">
        <v>88</v>
      </c>
    </row>
    <row r="54" spans="1:13" ht="63" x14ac:dyDescent="0.25">
      <c r="B54" s="47" t="s">
        <v>4</v>
      </c>
      <c r="C54" s="46" t="s">
        <v>75</v>
      </c>
      <c r="D54" s="45">
        <v>492852.8</v>
      </c>
      <c r="E54" s="45">
        <v>-475352.39999999997</v>
      </c>
      <c r="F54" s="45">
        <f t="shared" si="37"/>
        <v>17500.400000000023</v>
      </c>
      <c r="G54" s="45">
        <v>908163.2</v>
      </c>
      <c r="H54" s="45">
        <v>0</v>
      </c>
      <c r="I54" s="45">
        <f t="shared" si="38"/>
        <v>908163.2</v>
      </c>
      <c r="J54" s="45">
        <v>0</v>
      </c>
      <c r="K54" s="45">
        <v>483785.4</v>
      </c>
      <c r="L54" s="45">
        <f t="shared" si="39"/>
        <v>483785.4</v>
      </c>
      <c r="M54" s="44" t="s">
        <v>90</v>
      </c>
    </row>
    <row r="55" spans="1:13" ht="63" x14ac:dyDescent="0.25">
      <c r="B55" s="49" t="s">
        <v>76</v>
      </c>
      <c r="C55" s="46" t="s">
        <v>77</v>
      </c>
      <c r="D55" s="45">
        <v>934719.5</v>
      </c>
      <c r="E55" s="45">
        <v>-885764</v>
      </c>
      <c r="F55" s="45">
        <f t="shared" si="37"/>
        <v>48955.5</v>
      </c>
      <c r="G55" s="45">
        <v>456272.7</v>
      </c>
      <c r="H55" s="45">
        <v>476785.89999999997</v>
      </c>
      <c r="I55" s="45">
        <f t="shared" si="38"/>
        <v>933058.6</v>
      </c>
      <c r="J55" s="45">
        <v>267140.59999999998</v>
      </c>
      <c r="K55" s="45">
        <v>485200</v>
      </c>
      <c r="L55" s="45">
        <f t="shared" si="39"/>
        <v>752340.6</v>
      </c>
      <c r="M55" s="44" t="s">
        <v>91</v>
      </c>
    </row>
    <row r="56" spans="1:13" ht="63" x14ac:dyDescent="0.25">
      <c r="B56" s="50"/>
      <c r="C56" s="46" t="s">
        <v>78</v>
      </c>
      <c r="D56" s="45">
        <v>62918.1</v>
      </c>
      <c r="E56" s="45">
        <v>53555.000000000007</v>
      </c>
      <c r="F56" s="45">
        <f t="shared" si="37"/>
        <v>116473.1</v>
      </c>
      <c r="G56" s="45">
        <v>0</v>
      </c>
      <c r="H56" s="45">
        <v>0</v>
      </c>
      <c r="I56" s="45">
        <f t="shared" si="38"/>
        <v>0</v>
      </c>
      <c r="J56" s="45">
        <v>0</v>
      </c>
      <c r="K56" s="45">
        <v>0</v>
      </c>
      <c r="L56" s="45">
        <f t="shared" si="39"/>
        <v>0</v>
      </c>
      <c r="M56" s="44" t="s">
        <v>84</v>
      </c>
    </row>
    <row r="57" spans="1:13" ht="47.25" x14ac:dyDescent="0.25">
      <c r="B57" s="50"/>
      <c r="C57" s="46" t="s">
        <v>80</v>
      </c>
      <c r="D57" s="45">
        <v>7600</v>
      </c>
      <c r="E57" s="45">
        <v>-4950</v>
      </c>
      <c r="F57" s="45">
        <f t="shared" si="37"/>
        <v>2650</v>
      </c>
      <c r="G57" s="45">
        <v>12100</v>
      </c>
      <c r="H57" s="45">
        <v>3300</v>
      </c>
      <c r="I57" s="45">
        <f t="shared" si="38"/>
        <v>15400</v>
      </c>
      <c r="J57" s="45">
        <v>441187.2</v>
      </c>
      <c r="K57" s="45">
        <v>-412350</v>
      </c>
      <c r="L57" s="45">
        <f t="shared" si="39"/>
        <v>28837.200000000012</v>
      </c>
      <c r="M57" s="44" t="s">
        <v>92</v>
      </c>
    </row>
    <row r="58" spans="1:13" ht="47.25" x14ac:dyDescent="0.25">
      <c r="B58" s="50"/>
      <c r="C58" s="46" t="s">
        <v>79</v>
      </c>
      <c r="D58" s="45">
        <v>0</v>
      </c>
      <c r="E58" s="45">
        <v>0</v>
      </c>
      <c r="F58" s="45">
        <f t="shared" si="37"/>
        <v>0</v>
      </c>
      <c r="G58" s="45">
        <v>7100</v>
      </c>
      <c r="H58" s="45">
        <v>-4000</v>
      </c>
      <c r="I58" s="45">
        <f t="shared" si="38"/>
        <v>3100</v>
      </c>
      <c r="J58" s="45">
        <v>8050</v>
      </c>
      <c r="K58" s="45">
        <v>4000</v>
      </c>
      <c r="L58" s="45">
        <f t="shared" si="39"/>
        <v>12050</v>
      </c>
      <c r="M58" s="44" t="s">
        <v>93</v>
      </c>
    </row>
    <row r="59" spans="1:13" ht="47.25" x14ac:dyDescent="0.25">
      <c r="B59" s="50"/>
      <c r="C59" s="46" t="s">
        <v>81</v>
      </c>
      <c r="D59" s="45">
        <v>0</v>
      </c>
      <c r="E59" s="45">
        <v>0</v>
      </c>
      <c r="F59" s="45">
        <f t="shared" si="37"/>
        <v>0</v>
      </c>
      <c r="G59" s="45">
        <v>2160</v>
      </c>
      <c r="H59" s="45">
        <v>-2160</v>
      </c>
      <c r="I59" s="45">
        <f t="shared" si="38"/>
        <v>0</v>
      </c>
      <c r="J59" s="45">
        <v>3240</v>
      </c>
      <c r="K59" s="45">
        <v>-3240</v>
      </c>
      <c r="L59" s="45">
        <f t="shared" si="39"/>
        <v>0</v>
      </c>
      <c r="M59" s="44" t="s">
        <v>94</v>
      </c>
    </row>
    <row r="60" spans="1:13" ht="47.25" x14ac:dyDescent="0.25">
      <c r="B60" s="51"/>
      <c r="C60" s="46" t="s">
        <v>82</v>
      </c>
      <c r="D60" s="45">
        <v>261000</v>
      </c>
      <c r="E60" s="45">
        <v>0</v>
      </c>
      <c r="F60" s="45">
        <f t="shared" si="37"/>
        <v>261000</v>
      </c>
      <c r="G60" s="45">
        <v>809238.3</v>
      </c>
      <c r="H60" s="45">
        <v>0</v>
      </c>
      <c r="I60" s="45">
        <f t="shared" si="38"/>
        <v>809238.3</v>
      </c>
      <c r="J60" s="45">
        <v>2278070.5</v>
      </c>
      <c r="K60" s="45">
        <v>-666422.30000000005</v>
      </c>
      <c r="L60" s="45">
        <f t="shared" si="39"/>
        <v>1611648.2</v>
      </c>
      <c r="M60" s="44" t="s">
        <v>95</v>
      </c>
    </row>
    <row r="61" spans="1:13" ht="94.5" x14ac:dyDescent="0.25">
      <c r="B61" s="47" t="s">
        <v>38</v>
      </c>
      <c r="C61" s="46" t="s">
        <v>83</v>
      </c>
      <c r="D61" s="45">
        <v>1600</v>
      </c>
      <c r="E61" s="45">
        <v>700</v>
      </c>
      <c r="F61" s="45">
        <f t="shared" si="37"/>
        <v>2300</v>
      </c>
      <c r="G61" s="45">
        <v>43521.599999999999</v>
      </c>
      <c r="H61" s="45">
        <v>-700</v>
      </c>
      <c r="I61" s="45">
        <f t="shared" si="38"/>
        <v>42821.599999999999</v>
      </c>
      <c r="J61" s="45">
        <v>0</v>
      </c>
      <c r="K61" s="45">
        <v>0</v>
      </c>
      <c r="L61" s="45">
        <f t="shared" si="39"/>
        <v>0</v>
      </c>
      <c r="M61" s="44" t="s">
        <v>96</v>
      </c>
    </row>
    <row r="62" spans="1:13" s="70" customFormat="1" ht="15.75" customHeight="1" x14ac:dyDescent="0.25">
      <c r="A62" s="69"/>
      <c r="B62" s="72" t="s">
        <v>107</v>
      </c>
      <c r="C62" s="72"/>
      <c r="D62" s="73">
        <f>D63</f>
        <v>0</v>
      </c>
      <c r="E62" s="73">
        <f>E63</f>
        <v>90</v>
      </c>
      <c r="F62" s="73">
        <f>D62+E62</f>
        <v>90</v>
      </c>
      <c r="G62" s="73">
        <f t="shared" ref="G62:H62" si="40">G63</f>
        <v>0</v>
      </c>
      <c r="H62" s="73">
        <f t="shared" si="40"/>
        <v>0</v>
      </c>
      <c r="I62" s="73">
        <f>G62+H62</f>
        <v>0</v>
      </c>
      <c r="J62" s="73">
        <f t="shared" ref="J62:K62" si="41">J63</f>
        <v>0</v>
      </c>
      <c r="K62" s="73">
        <f t="shared" si="41"/>
        <v>0</v>
      </c>
      <c r="L62" s="73">
        <f>J62+K62</f>
        <v>0</v>
      </c>
      <c r="M62" s="74"/>
    </row>
    <row r="63" spans="1:13" s="71" customFormat="1" ht="47.25" x14ac:dyDescent="0.25">
      <c r="B63" s="75" t="s">
        <v>19</v>
      </c>
      <c r="C63" s="76" t="s">
        <v>108</v>
      </c>
      <c r="D63" s="73">
        <v>0</v>
      </c>
      <c r="E63" s="73">
        <v>90</v>
      </c>
      <c r="F63" s="73">
        <f t="shared" ref="F63" si="42">D63+E63</f>
        <v>90</v>
      </c>
      <c r="G63" s="73">
        <v>0</v>
      </c>
      <c r="H63" s="73">
        <v>0</v>
      </c>
      <c r="I63" s="73">
        <f t="shared" ref="I63" si="43">G63+H63</f>
        <v>0</v>
      </c>
      <c r="J63" s="73">
        <v>0</v>
      </c>
      <c r="K63" s="73">
        <v>0</v>
      </c>
      <c r="L63" s="73">
        <f t="shared" ref="L63" si="44">J63+K63</f>
        <v>0</v>
      </c>
      <c r="M63" s="74" t="s">
        <v>109</v>
      </c>
    </row>
  </sheetData>
  <autoFilter ref="A6:IL46"/>
  <mergeCells count="31">
    <mergeCell ref="B62:C62"/>
    <mergeCell ref="B50:B51"/>
    <mergeCell ref="B52:B53"/>
    <mergeCell ref="B30:C30"/>
    <mergeCell ref="B42:C42"/>
    <mergeCell ref="B26:C26"/>
    <mergeCell ref="B29:C29"/>
    <mergeCell ref="B33:C33"/>
    <mergeCell ref="B39:B40"/>
    <mergeCell ref="B37:C37"/>
    <mergeCell ref="B46:C46"/>
    <mergeCell ref="B38:C38"/>
    <mergeCell ref="B45:C45"/>
    <mergeCell ref="B41:C41"/>
    <mergeCell ref="B44:C44"/>
    <mergeCell ref="B55:B60"/>
    <mergeCell ref="C2:M3"/>
    <mergeCell ref="B34:C34"/>
    <mergeCell ref="D5:F5"/>
    <mergeCell ref="G5:I5"/>
    <mergeCell ref="B5:C6"/>
    <mergeCell ref="M5:M6"/>
    <mergeCell ref="B7:C7"/>
    <mergeCell ref="B8:C8"/>
    <mergeCell ref="B9:C9"/>
    <mergeCell ref="B14:C14"/>
    <mergeCell ref="B15:C15"/>
    <mergeCell ref="B25:C25"/>
    <mergeCell ref="J5:L5"/>
    <mergeCell ref="B21:B23"/>
    <mergeCell ref="B47:B49"/>
  </mergeCells>
  <pageMargins left="0.39370078740157483" right="0.39370078740157483" top="0.15748031496062992" bottom="0.27559055118110237" header="0.15748031496062992" footer="0.15748031496062992"/>
  <pageSetup paperSize="9" scale="46" firstPageNumber="3057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Пучкова Оксана Феофановна</dc:creator>
  <cp:lastModifiedBy>DF</cp:lastModifiedBy>
  <cp:lastPrinted>2020-03-15T12:55:20Z</cp:lastPrinted>
  <dcterms:created xsi:type="dcterms:W3CDTF">2017-09-12T09:48:26Z</dcterms:created>
  <dcterms:modified xsi:type="dcterms:W3CDTF">2020-03-16T05:47:15Z</dcterms:modified>
</cp:coreProperties>
</file>